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1720" windowHeight="12330"/>
  </bookViews>
  <sheets>
    <sheet name="70" sheetId="3" r:id="rId1"/>
    <sheet name="Лист1" sheetId="5" r:id="rId2"/>
  </sheets>
  <definedNames>
    <definedName name="_xlnm.Print_Area" localSheetId="0">'70'!$A$1:$R$165</definedName>
  </definedNames>
  <calcPr calcId="125725" refMode="R1C1"/>
</workbook>
</file>

<file path=xl/calcChain.xml><?xml version="1.0" encoding="utf-8"?>
<calcChain xmlns="http://schemas.openxmlformats.org/spreadsheetml/2006/main">
  <c r="H72" i="3"/>
  <c r="I72"/>
  <c r="J72"/>
  <c r="K72"/>
  <c r="L72"/>
  <c r="M72"/>
  <c r="N72"/>
  <c r="O72"/>
  <c r="P72"/>
  <c r="Q72"/>
  <c r="R72"/>
  <c r="G72"/>
  <c r="H76"/>
  <c r="I76"/>
  <c r="J76"/>
  <c r="K76"/>
  <c r="L76"/>
  <c r="M76"/>
  <c r="N76"/>
  <c r="O76"/>
  <c r="P76"/>
  <c r="Q76"/>
  <c r="R76"/>
  <c r="G76"/>
  <c r="H162" l="1"/>
  <c r="I162"/>
  <c r="J162"/>
  <c r="K162"/>
  <c r="L162"/>
  <c r="M162"/>
  <c r="N162"/>
  <c r="O162"/>
  <c r="P162"/>
  <c r="Q162"/>
  <c r="R162"/>
  <c r="G162"/>
  <c r="H157"/>
  <c r="I157"/>
  <c r="J157"/>
  <c r="K157"/>
  <c r="L157"/>
  <c r="M157"/>
  <c r="N157"/>
  <c r="O157"/>
  <c r="P157"/>
  <c r="Q157"/>
  <c r="R157"/>
  <c r="G157"/>
  <c r="H152"/>
  <c r="I152"/>
  <c r="J152"/>
  <c r="K152"/>
  <c r="L152"/>
  <c r="M152"/>
  <c r="N152"/>
  <c r="O152"/>
  <c r="P152"/>
  <c r="Q152"/>
  <c r="R152"/>
  <c r="G152"/>
  <c r="H148"/>
  <c r="I148"/>
  <c r="J148"/>
  <c r="K148"/>
  <c r="L148"/>
  <c r="M148"/>
  <c r="N148"/>
  <c r="O148"/>
  <c r="P148"/>
  <c r="Q148"/>
  <c r="R148"/>
  <c r="G148"/>
  <c r="H145"/>
  <c r="I145"/>
  <c r="J145"/>
  <c r="K145"/>
  <c r="L145"/>
  <c r="M145"/>
  <c r="N145"/>
  <c r="O145"/>
  <c r="P145"/>
  <c r="Q145"/>
  <c r="R145"/>
  <c r="G145"/>
  <c r="H134"/>
  <c r="I134"/>
  <c r="J134"/>
  <c r="K134"/>
  <c r="L134"/>
  <c r="M134"/>
  <c r="N134"/>
  <c r="O134"/>
  <c r="P134"/>
  <c r="Q134"/>
  <c r="R134"/>
  <c r="G134"/>
  <c r="H127"/>
  <c r="I127"/>
  <c r="J127"/>
  <c r="K127"/>
  <c r="L127"/>
  <c r="M127"/>
  <c r="N127"/>
  <c r="O127"/>
  <c r="P127"/>
  <c r="Q127"/>
  <c r="R127"/>
  <c r="G127"/>
  <c r="G119"/>
  <c r="H109"/>
  <c r="I109"/>
  <c r="J109"/>
  <c r="K109"/>
  <c r="L109"/>
  <c r="M109"/>
  <c r="N109"/>
  <c r="O109"/>
  <c r="P109"/>
  <c r="Q109"/>
  <c r="R109"/>
  <c r="G109"/>
  <c r="H107"/>
  <c r="I107"/>
  <c r="J107"/>
  <c r="K107"/>
  <c r="L107"/>
  <c r="M107"/>
  <c r="N107"/>
  <c r="O107"/>
  <c r="P107"/>
  <c r="Q107"/>
  <c r="R107"/>
  <c r="H101"/>
  <c r="I101"/>
  <c r="J101"/>
  <c r="K101"/>
  <c r="L101"/>
  <c r="M101"/>
  <c r="N101"/>
  <c r="O101"/>
  <c r="P101"/>
  <c r="Q101"/>
  <c r="R101"/>
  <c r="G101"/>
  <c r="H92"/>
  <c r="I92"/>
  <c r="J92"/>
  <c r="K92"/>
  <c r="L92"/>
  <c r="M92"/>
  <c r="N92"/>
  <c r="O92"/>
  <c r="P92"/>
  <c r="Q92"/>
  <c r="R92"/>
  <c r="G92"/>
  <c r="H64" l="1"/>
  <c r="I64"/>
  <c r="J64"/>
  <c r="K64"/>
  <c r="L64"/>
  <c r="M64"/>
  <c r="N64"/>
  <c r="O64"/>
  <c r="P64"/>
  <c r="Q64"/>
  <c r="R64"/>
  <c r="G64"/>
  <c r="H52"/>
  <c r="I52"/>
  <c r="J52"/>
  <c r="K52"/>
  <c r="L52"/>
  <c r="M52"/>
  <c r="N52"/>
  <c r="O52"/>
  <c r="P52"/>
  <c r="Q52"/>
  <c r="R52"/>
  <c r="G52"/>
  <c r="H47"/>
  <c r="I47"/>
  <c r="J47"/>
  <c r="K47"/>
  <c r="L47"/>
  <c r="M47"/>
  <c r="N47"/>
  <c r="O47"/>
  <c r="P47"/>
  <c r="Q47"/>
  <c r="R47"/>
  <c r="G47"/>
  <c r="H43"/>
  <c r="I43"/>
  <c r="J43"/>
  <c r="K43"/>
  <c r="L43"/>
  <c r="M43"/>
  <c r="N43"/>
  <c r="O43"/>
  <c r="P43"/>
  <c r="Q43"/>
  <c r="R43"/>
  <c r="G43"/>
  <c r="H36"/>
  <c r="I36"/>
  <c r="J36"/>
  <c r="K36"/>
  <c r="L36"/>
  <c r="M36"/>
  <c r="N36"/>
  <c r="O36"/>
  <c r="P36"/>
  <c r="Q36"/>
  <c r="R36"/>
  <c r="H27"/>
  <c r="I27"/>
  <c r="J27"/>
  <c r="K27"/>
  <c r="L27"/>
  <c r="M27"/>
  <c r="N27"/>
  <c r="O27"/>
  <c r="P27"/>
  <c r="Q27"/>
  <c r="R27"/>
  <c r="G27"/>
  <c r="H20"/>
  <c r="I20"/>
  <c r="J20"/>
  <c r="K20"/>
  <c r="L20"/>
  <c r="M20"/>
  <c r="N20"/>
  <c r="O20"/>
  <c r="P20"/>
  <c r="Q20"/>
  <c r="R20"/>
  <c r="G20"/>
  <c r="H12"/>
  <c r="I12"/>
  <c r="J12"/>
  <c r="K12"/>
  <c r="L12"/>
  <c r="M12"/>
  <c r="N12"/>
  <c r="O12"/>
  <c r="P12"/>
  <c r="Q12"/>
  <c r="R12"/>
  <c r="G12"/>
  <c r="H132" l="1"/>
  <c r="I132"/>
  <c r="J132"/>
  <c r="K132"/>
  <c r="L132"/>
  <c r="M132"/>
  <c r="N132"/>
  <c r="O132"/>
  <c r="P132"/>
  <c r="Q132"/>
  <c r="R132"/>
  <c r="G132"/>
  <c r="H122" l="1"/>
  <c r="I122"/>
  <c r="J122"/>
  <c r="K122"/>
  <c r="L122"/>
  <c r="M122"/>
  <c r="N122"/>
  <c r="O122"/>
  <c r="P122"/>
  <c r="Q122"/>
  <c r="R122"/>
  <c r="G122"/>
  <c r="H95"/>
  <c r="I95"/>
  <c r="K95"/>
  <c r="L95"/>
  <c r="M95"/>
  <c r="N95"/>
  <c r="O95"/>
  <c r="P95"/>
  <c r="Q95"/>
  <c r="R95"/>
  <c r="G95"/>
  <c r="H67"/>
  <c r="I67"/>
  <c r="J67"/>
  <c r="K67"/>
  <c r="L67"/>
  <c r="M67"/>
  <c r="N67"/>
  <c r="O67"/>
  <c r="P67"/>
  <c r="Q67"/>
  <c r="R67"/>
  <c r="G67"/>
  <c r="H39"/>
  <c r="I39"/>
  <c r="J39"/>
  <c r="K39"/>
  <c r="L39"/>
  <c r="M39"/>
  <c r="N39"/>
  <c r="O39"/>
  <c r="P39"/>
  <c r="Q39"/>
  <c r="R39"/>
  <c r="G39"/>
  <c r="H15"/>
  <c r="I15"/>
  <c r="J15"/>
  <c r="K15"/>
  <c r="L15"/>
  <c r="M15"/>
  <c r="N15"/>
  <c r="O15"/>
  <c r="P15"/>
  <c r="Q15"/>
  <c r="R15"/>
  <c r="G15"/>
  <c r="H160" l="1"/>
  <c r="I160"/>
  <c r="J160"/>
  <c r="K160"/>
  <c r="L160"/>
  <c r="M160"/>
  <c r="N160"/>
  <c r="O160"/>
  <c r="P160"/>
  <c r="Q160"/>
  <c r="R160"/>
  <c r="L130"/>
  <c r="M130"/>
  <c r="L81"/>
  <c r="M81"/>
  <c r="N81"/>
  <c r="O81"/>
  <c r="H104"/>
  <c r="H110" s="1"/>
  <c r="I104"/>
  <c r="I110" s="1"/>
  <c r="J104"/>
  <c r="J110" s="1"/>
  <c r="J111" s="1"/>
  <c r="K104"/>
  <c r="K110" s="1"/>
  <c r="L104"/>
  <c r="L110" s="1"/>
  <c r="M104"/>
  <c r="M110" s="1"/>
  <c r="N104"/>
  <c r="N110" s="1"/>
  <c r="O104"/>
  <c r="O110" s="1"/>
  <c r="P104"/>
  <c r="P110" s="1"/>
  <c r="Q104"/>
  <c r="Q110" s="1"/>
  <c r="R104"/>
  <c r="R110" s="1"/>
  <c r="G104"/>
  <c r="K79"/>
  <c r="L79"/>
  <c r="M79"/>
  <c r="N79"/>
  <c r="O79"/>
  <c r="P79"/>
  <c r="Q79"/>
  <c r="R79"/>
  <c r="H79"/>
  <c r="I79"/>
  <c r="J79"/>
  <c r="N83" l="1"/>
  <c r="M83"/>
  <c r="L83"/>
  <c r="O83"/>
  <c r="G160" l="1"/>
  <c r="R164"/>
  <c r="Q164"/>
  <c r="P164"/>
  <c r="O164"/>
  <c r="N164"/>
  <c r="M164"/>
  <c r="L164"/>
  <c r="K164"/>
  <c r="J164"/>
  <c r="J165" s="1"/>
  <c r="I164"/>
  <c r="H164"/>
  <c r="R130"/>
  <c r="Q130"/>
  <c r="P130"/>
  <c r="O130"/>
  <c r="N130"/>
  <c r="K130"/>
  <c r="J130"/>
  <c r="I130"/>
  <c r="H130"/>
  <c r="G130"/>
  <c r="G136" s="1"/>
  <c r="R119"/>
  <c r="Q119"/>
  <c r="P119"/>
  <c r="O119"/>
  <c r="N119"/>
  <c r="M119"/>
  <c r="M136" s="1"/>
  <c r="L119"/>
  <c r="L136" s="1"/>
  <c r="K119"/>
  <c r="J119"/>
  <c r="I119"/>
  <c r="H119"/>
  <c r="G107"/>
  <c r="G110" s="1"/>
  <c r="R81"/>
  <c r="R83" s="1"/>
  <c r="Q81"/>
  <c r="Q83" s="1"/>
  <c r="P81"/>
  <c r="P83" s="1"/>
  <c r="K81"/>
  <c r="K83" s="1"/>
  <c r="J81"/>
  <c r="J83" s="1"/>
  <c r="J84" s="1"/>
  <c r="I81"/>
  <c r="I83" s="1"/>
  <c r="H81"/>
  <c r="H83" s="1"/>
  <c r="G81"/>
  <c r="G79"/>
  <c r="R50"/>
  <c r="R53" s="1"/>
  <c r="Q50"/>
  <c r="Q53" s="1"/>
  <c r="P50"/>
  <c r="P53" s="1"/>
  <c r="O50"/>
  <c r="O53" s="1"/>
  <c r="N50"/>
  <c r="N53" s="1"/>
  <c r="M50"/>
  <c r="M53" s="1"/>
  <c r="L50"/>
  <c r="L53" s="1"/>
  <c r="K50"/>
  <c r="K53" s="1"/>
  <c r="J50"/>
  <c r="J53" s="1"/>
  <c r="J54" s="1"/>
  <c r="I50"/>
  <c r="I53" s="1"/>
  <c r="H50"/>
  <c r="H53" s="1"/>
  <c r="G50"/>
  <c r="G36"/>
  <c r="R25"/>
  <c r="Q25"/>
  <c r="P25"/>
  <c r="O25"/>
  <c r="N25"/>
  <c r="M25"/>
  <c r="L25"/>
  <c r="L28" s="1"/>
  <c r="K25"/>
  <c r="J25"/>
  <c r="I25"/>
  <c r="H25"/>
  <c r="G25"/>
  <c r="R23"/>
  <c r="Q23"/>
  <c r="P23"/>
  <c r="O23"/>
  <c r="N23"/>
  <c r="M23"/>
  <c r="K23"/>
  <c r="J23"/>
  <c r="I23"/>
  <c r="H23"/>
  <c r="G23"/>
  <c r="P136" l="1"/>
  <c r="Q136"/>
  <c r="J136"/>
  <c r="J137" s="1"/>
  <c r="G83"/>
  <c r="K136"/>
  <c r="H136"/>
  <c r="N136"/>
  <c r="R136"/>
  <c r="I136"/>
  <c r="O136"/>
  <c r="G53"/>
  <c r="J28"/>
  <c r="J29" s="1"/>
  <c r="R28"/>
  <c r="G28"/>
  <c r="K28"/>
  <c r="O28"/>
  <c r="H28"/>
  <c r="P28"/>
  <c r="N28"/>
  <c r="I28"/>
  <c r="M28"/>
  <c r="Q28"/>
  <c r="G164"/>
</calcChain>
</file>

<file path=xl/sharedStrings.xml><?xml version="1.0" encoding="utf-8"?>
<sst xmlns="http://schemas.openxmlformats.org/spreadsheetml/2006/main" count="145" uniqueCount="95">
  <si>
    <t>Наименование  блюд</t>
  </si>
  <si>
    <t>выход</t>
  </si>
  <si>
    <t>стоимость</t>
  </si>
  <si>
    <t>НАПИТКИ</t>
  </si>
  <si>
    <t>Хлеб сельский / хлеб белый</t>
  </si>
  <si>
    <t>Итого-</t>
  </si>
  <si>
    <t>белки</t>
  </si>
  <si>
    <t>жиры</t>
  </si>
  <si>
    <t>углеводы</t>
  </si>
  <si>
    <t>ККАЛ</t>
  </si>
  <si>
    <t>250/10</t>
  </si>
  <si>
    <t>Жаркое по домашнему (с морковью)</t>
  </si>
  <si>
    <t>40/180</t>
  </si>
  <si>
    <t>180/3</t>
  </si>
  <si>
    <t>Рагу овощное</t>
  </si>
  <si>
    <t>150/5</t>
  </si>
  <si>
    <t>Компот из свежих яблок</t>
  </si>
  <si>
    <t>100/30</t>
  </si>
  <si>
    <t>100/5</t>
  </si>
  <si>
    <t>В1</t>
  </si>
  <si>
    <t>С</t>
  </si>
  <si>
    <t>А</t>
  </si>
  <si>
    <t>Е</t>
  </si>
  <si>
    <t>Са</t>
  </si>
  <si>
    <t>Р</t>
  </si>
  <si>
    <t>Мg</t>
  </si>
  <si>
    <t>Fe</t>
  </si>
  <si>
    <t>Фрукты (апельсины, яблоки)</t>
  </si>
  <si>
    <t>ХОЛОДНЫЕ  ЗАКУСКИ (на выбор)</t>
  </si>
  <si>
    <t>ВТОРЫЕ  БЛЮДА (на выбор)</t>
  </si>
  <si>
    <t>ГАРНИР</t>
  </si>
  <si>
    <t>НАПИТОК</t>
  </si>
  <si>
    <t>ПЕРВОЕ БЛЮДО</t>
  </si>
  <si>
    <t>ГАРНИРЫ (на выбор)</t>
  </si>
  <si>
    <t>Тефтели из говядины со сметанно-томатным соусом (1 вариант)</t>
  </si>
  <si>
    <t>Курочка запеченная</t>
  </si>
  <si>
    <t>Сосиски отварные</t>
  </si>
  <si>
    <t>Первое блюдо</t>
  </si>
  <si>
    <t>1-ый день (понедельник)</t>
  </si>
  <si>
    <t>2-ой день (вторник)</t>
  </si>
  <si>
    <t>3-ий день (среда)</t>
  </si>
  <si>
    <t>4-ый день (четверг)</t>
  </si>
  <si>
    <t>5-ый день (пятница)</t>
  </si>
  <si>
    <t>6-ой день   (суббота)</t>
  </si>
  <si>
    <t>200/15</t>
  </si>
  <si>
    <t>Салат "Цезарь" с куриным филе и соусом "Переменка"</t>
  </si>
  <si>
    <t>Блины п/ф со сгущенным молоком</t>
  </si>
  <si>
    <t>2 шт/90/30</t>
  </si>
  <si>
    <t>Салат "Фунчоза" с рисовой лапшой с морковью</t>
  </si>
  <si>
    <t>Запеканка из творога со сгущенным молоком</t>
  </si>
  <si>
    <t>150/25</t>
  </si>
  <si>
    <t>Фрикасе из куриных грудок с мексиканской смесью</t>
  </si>
  <si>
    <t>60/50</t>
  </si>
  <si>
    <t>Котлеты рубленные из говядины</t>
  </si>
  <si>
    <t>100/2 шт</t>
  </si>
  <si>
    <t>Ватрушка из творога</t>
  </si>
  <si>
    <t>Овощи на пару (капуста цветная, брокколи, морковь)</t>
  </si>
  <si>
    <t>Щи из свежей капусты с картофелем, сметаной</t>
  </si>
  <si>
    <t>Суп гороховый с гренками</t>
  </si>
  <si>
    <t>250/5</t>
  </si>
  <si>
    <t>Салат из свежих помидоров с маслом растительным</t>
  </si>
  <si>
    <t>80/5</t>
  </si>
  <si>
    <t>Биточки из говядины</t>
  </si>
  <si>
    <t xml:space="preserve">Пирожное песочное с яблоком </t>
  </si>
  <si>
    <t>Салат из свежих огурцов, помидоров с маслом растительным</t>
  </si>
  <si>
    <t>Филе минтая запеченное  с сыром</t>
  </si>
  <si>
    <t>Помидоры свежие порционно</t>
  </si>
  <si>
    <t>Лазанья с куриными грудками с соусом бешамель</t>
  </si>
  <si>
    <t>Булочка "Домашняя"</t>
  </si>
  <si>
    <t>Напиток лимонный</t>
  </si>
  <si>
    <t>Суп - лапша домашняя с картофелем</t>
  </si>
  <si>
    <t>Биточки куриные под овощной шапкой с сыром</t>
  </si>
  <si>
    <t>80 (65/10/5)</t>
  </si>
  <si>
    <t>Суп картофельный с клецками</t>
  </si>
  <si>
    <t>Рыба запеченная</t>
  </si>
  <si>
    <t>Пюре картофельное</t>
  </si>
  <si>
    <t>ГАРНИР (на выбор)</t>
  </si>
  <si>
    <t>Чай черный с сахаром</t>
  </si>
  <si>
    <t>4 шт/144/4</t>
  </si>
  <si>
    <t>ХОЛОДНАЯ  ЗАКУСКА ИЛИ КОНДИТЕРСКОЕ ИЗДЕЛИЕ (на выбор)</t>
  </si>
  <si>
    <t>ХОЛОДНАЯ  ЗАКУСКА ИЛИ МУЧНОЕ ИЗДЕЛИЕ (на выбор)</t>
  </si>
  <si>
    <t>ХОЛОДНАЯ  ЗАКУСКА ИЛИ  МУЧНОЕ ИЗДЕЛИЕ (на выбор)</t>
  </si>
  <si>
    <t>Вермишель отварная с растительным маслом</t>
  </si>
  <si>
    <t>Рассольник ленинградский с картофелем, со сметаной</t>
  </si>
  <si>
    <t>Рис отварной с маслом сливочным на полив</t>
  </si>
  <si>
    <t>20/20</t>
  </si>
  <si>
    <t>Каша гречневая рассыпчатая с маслом сливочным на полив</t>
  </si>
  <si>
    <t>Лапша гречневая "Соба" с маслом сливочным полив</t>
  </si>
  <si>
    <t>Борщ Сибирский из свеж.капусты, с картофелем, фасолью конс., со сметаной</t>
  </si>
  <si>
    <t>Хинкали из говядины п/ф с маслом сливочным на полив</t>
  </si>
  <si>
    <t>Каша пшеннаяс маслом сливочным на полив</t>
  </si>
  <si>
    <t>Макаронные изделия отварные (рожки) с маслом растительным</t>
  </si>
  <si>
    <t>Каша гороховая с маслом сливочным на полив</t>
  </si>
  <si>
    <t xml:space="preserve">Примерное двухнедельное  осенне-зимнее меню для учащихся общеобразовательных организаций   г. Нижнекамска </t>
  </si>
  <si>
    <t>( с 12 лет и старше) на 2 полугодие 2020г.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</si>
</sst>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10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73">
    <xf numFmtId="0" fontId="0" fillId="0" borderId="0" xfId="0"/>
    <xf numFmtId="0" fontId="2" fillId="0" borderId="0" xfId="0" applyFont="1" applyFill="1"/>
    <xf numFmtId="0" fontId="8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right"/>
    </xf>
    <xf numFmtId="2" fontId="2" fillId="0" borderId="0" xfId="0" applyNumberFormat="1" applyFont="1" applyFill="1"/>
    <xf numFmtId="0" fontId="2" fillId="0" borderId="0" xfId="0" applyFont="1" applyFill="1" applyBorder="1" applyAlignment="1">
      <alignment horizontal="left"/>
    </xf>
    <xf numFmtId="2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/>
    </xf>
    <xf numFmtId="164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/>
    <xf numFmtId="0" fontId="9" fillId="0" borderId="0" xfId="0" applyFont="1" applyFill="1"/>
    <xf numFmtId="0" fontId="7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5" fillId="0" borderId="0" xfId="0" applyNumberFormat="1" applyFont="1" applyFill="1" applyAlignment="1">
      <alignment horizontal="center" vertical="center" wrapText="1"/>
    </xf>
    <xf numFmtId="2" fontId="5" fillId="0" borderId="0" xfId="0" applyNumberFormat="1" applyFont="1" applyFill="1"/>
    <xf numFmtId="2" fontId="2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/>
    <xf numFmtId="2" fontId="2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2" fontId="4" fillId="0" borderId="0" xfId="0" applyNumberFormat="1" applyFont="1" applyFill="1" applyAlignment="1"/>
    <xf numFmtId="9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/>
    <xf numFmtId="0" fontId="4" fillId="0" borderId="0" xfId="0" applyNumberFormat="1" applyFont="1" applyFill="1" applyBorder="1" applyAlignment="1">
      <alignment horizontal="center"/>
    </xf>
    <xf numFmtId="2" fontId="4" fillId="0" borderId="0" xfId="2" applyNumberFormat="1" applyFont="1" applyFill="1" applyBorder="1" applyAlignment="1">
      <alignment horizontal="center"/>
    </xf>
    <xf numFmtId="2" fontId="4" fillId="0" borderId="0" xfId="2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4"/>
  <sheetViews>
    <sheetView tabSelected="1" view="pageBreakPreview" zoomScaleNormal="100" zoomScaleSheetLayoutView="100" workbookViewId="0">
      <selection activeCell="A4" sqref="A4:J4"/>
    </sheetView>
  </sheetViews>
  <sheetFormatPr defaultRowHeight="15.75"/>
  <cols>
    <col min="1" max="3" width="9.140625" style="1"/>
    <col min="4" max="4" width="36" style="1" customWidth="1"/>
    <col min="5" max="5" width="10" style="1" customWidth="1"/>
    <col min="6" max="6" width="12.28515625" style="1" customWidth="1"/>
    <col min="7" max="7" width="11.140625" style="23" customWidth="1"/>
    <col min="8" max="8" width="7" style="23" customWidth="1"/>
    <col min="9" max="9" width="11.5703125" style="23" customWidth="1"/>
    <col min="10" max="10" width="9" style="23" customWidth="1"/>
    <col min="11" max="11" width="7.5703125" style="23" hidden="1" customWidth="1"/>
    <col min="12" max="12" width="7.28515625" style="23" hidden="1" customWidth="1"/>
    <col min="13" max="13" width="7.140625" style="23" hidden="1" customWidth="1"/>
    <col min="14" max="14" width="7" style="23" hidden="1" customWidth="1"/>
    <col min="15" max="15" width="8.28515625" style="23" hidden="1" customWidth="1"/>
    <col min="16" max="16" width="8.42578125" style="23" hidden="1" customWidth="1"/>
    <col min="17" max="17" width="9" style="23" hidden="1" customWidth="1"/>
    <col min="18" max="18" width="8.5703125" style="23" hidden="1" customWidth="1"/>
    <col min="19" max="16384" width="9.140625" style="1"/>
  </cols>
  <sheetData>
    <row r="1" spans="1:18" ht="15" customHeight="1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</row>
    <row r="2" spans="1:18" ht="15" customHeight="1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1:18" ht="15" customHeight="1">
      <c r="A3" s="56" t="s">
        <v>93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</row>
    <row r="4" spans="1:18">
      <c r="A4" s="59" t="s">
        <v>94</v>
      </c>
      <c r="B4" s="59"/>
      <c r="C4" s="59"/>
      <c r="D4" s="59"/>
      <c r="E4" s="59"/>
      <c r="F4" s="59"/>
      <c r="G4" s="59"/>
      <c r="H4" s="59"/>
      <c r="I4" s="59"/>
      <c r="J4" s="59"/>
    </row>
    <row r="5" spans="1:18">
      <c r="A5" s="60"/>
      <c r="B5" s="61"/>
      <c r="C5" s="61"/>
      <c r="D5" s="61"/>
      <c r="E5" s="61"/>
      <c r="F5" s="61"/>
      <c r="G5" s="61"/>
      <c r="H5" s="61"/>
      <c r="I5" s="61"/>
      <c r="J5" s="61"/>
    </row>
    <row r="6" spans="1:18">
      <c r="B6" s="2" t="s">
        <v>38</v>
      </c>
    </row>
    <row r="7" spans="1:18" ht="28.5" customHeight="1">
      <c r="A7" s="57" t="s">
        <v>0</v>
      </c>
      <c r="B7" s="58"/>
      <c r="C7" s="58"/>
      <c r="D7" s="58"/>
      <c r="E7" s="3" t="s">
        <v>1</v>
      </c>
      <c r="F7" s="45" t="s">
        <v>2</v>
      </c>
      <c r="G7" s="37" t="s">
        <v>6</v>
      </c>
      <c r="H7" s="37" t="s">
        <v>7</v>
      </c>
      <c r="I7" s="37" t="s">
        <v>8</v>
      </c>
      <c r="J7" s="37" t="s">
        <v>9</v>
      </c>
      <c r="K7" s="37" t="s">
        <v>19</v>
      </c>
      <c r="L7" s="37" t="s">
        <v>20</v>
      </c>
      <c r="M7" s="37" t="s">
        <v>21</v>
      </c>
      <c r="N7" s="37" t="s">
        <v>22</v>
      </c>
      <c r="O7" s="37" t="s">
        <v>23</v>
      </c>
      <c r="P7" s="37" t="s">
        <v>24</v>
      </c>
      <c r="Q7" s="37" t="s">
        <v>25</v>
      </c>
      <c r="R7" s="37" t="s">
        <v>26</v>
      </c>
    </row>
    <row r="8" spans="1:18">
      <c r="A8" s="46"/>
      <c r="B8" s="47"/>
      <c r="C8" s="47"/>
      <c r="D8" s="47"/>
      <c r="E8" s="3"/>
      <c r="F8" s="48"/>
      <c r="G8" s="37"/>
      <c r="H8" s="37"/>
      <c r="I8" s="37"/>
      <c r="J8" s="37"/>
    </row>
    <row r="9" spans="1:18">
      <c r="A9" s="4"/>
      <c r="B9" s="62" t="s">
        <v>28</v>
      </c>
      <c r="C9" s="62"/>
      <c r="D9" s="62"/>
      <c r="E9" s="4"/>
      <c r="F9" s="5"/>
      <c r="G9" s="38"/>
      <c r="H9" s="38"/>
      <c r="I9" s="38"/>
      <c r="J9" s="15"/>
    </row>
    <row r="10" spans="1:18" s="8" customFormat="1">
      <c r="A10" s="7" t="s">
        <v>27</v>
      </c>
      <c r="E10" s="9">
        <v>110</v>
      </c>
      <c r="F10" s="10"/>
      <c r="G10" s="10">
        <v>0.44</v>
      </c>
      <c r="H10" s="10">
        <v>0.44</v>
      </c>
      <c r="I10" s="10">
        <v>10.78</v>
      </c>
      <c r="J10" s="10">
        <v>52</v>
      </c>
      <c r="K10" s="10">
        <v>0.03</v>
      </c>
      <c r="L10" s="10">
        <v>11</v>
      </c>
      <c r="M10" s="10"/>
      <c r="N10" s="10">
        <v>0.22</v>
      </c>
      <c r="O10" s="10">
        <v>17.600000000000001</v>
      </c>
      <c r="P10" s="10">
        <v>12.1</v>
      </c>
      <c r="Q10" s="10">
        <v>9.9</v>
      </c>
      <c r="R10" s="10">
        <v>2.42</v>
      </c>
    </row>
    <row r="11" spans="1:18">
      <c r="A11" s="50" t="s">
        <v>60</v>
      </c>
      <c r="B11" s="12"/>
      <c r="C11" s="12"/>
      <c r="D11" s="12"/>
      <c r="E11" s="13" t="s">
        <v>61</v>
      </c>
      <c r="F11" s="14"/>
      <c r="G11" s="39">
        <v>0.79</v>
      </c>
      <c r="H11" s="39">
        <v>6.12</v>
      </c>
      <c r="I11" s="39">
        <v>4.08</v>
      </c>
      <c r="J11" s="39">
        <v>74.400000000000006</v>
      </c>
      <c r="K11" s="39">
        <v>1.7000000000000001E-2</v>
      </c>
      <c r="L11" s="39">
        <v>3.96</v>
      </c>
      <c r="M11" s="39">
        <v>24</v>
      </c>
      <c r="N11" s="39">
        <v>2.76</v>
      </c>
      <c r="O11" s="39">
        <v>112.26</v>
      </c>
      <c r="P11" s="39">
        <v>92.57</v>
      </c>
      <c r="Q11" s="39">
        <v>16.8</v>
      </c>
      <c r="R11" s="39">
        <v>0.94</v>
      </c>
    </row>
    <row r="12" spans="1:18">
      <c r="A12" s="4"/>
      <c r="B12" s="4"/>
      <c r="C12" s="4"/>
      <c r="D12" s="4"/>
      <c r="E12" s="13"/>
      <c r="F12" s="15"/>
      <c r="G12" s="15">
        <f>SUM(G10:G11)/2</f>
        <v>0.61499999999999999</v>
      </c>
      <c r="H12" s="15">
        <f t="shared" ref="H12:R12" si="0">SUM(H10:H11)/2</f>
        <v>3.2800000000000002</v>
      </c>
      <c r="I12" s="15">
        <f t="shared" si="0"/>
        <v>7.43</v>
      </c>
      <c r="J12" s="15">
        <f t="shared" si="0"/>
        <v>63.2</v>
      </c>
      <c r="K12" s="15">
        <f t="shared" si="0"/>
        <v>2.35E-2</v>
      </c>
      <c r="L12" s="15">
        <f t="shared" si="0"/>
        <v>7.48</v>
      </c>
      <c r="M12" s="15">
        <f t="shared" si="0"/>
        <v>12</v>
      </c>
      <c r="N12" s="15">
        <f t="shared" si="0"/>
        <v>1.49</v>
      </c>
      <c r="O12" s="15">
        <f t="shared" si="0"/>
        <v>64.930000000000007</v>
      </c>
      <c r="P12" s="15">
        <f t="shared" si="0"/>
        <v>52.334999999999994</v>
      </c>
      <c r="Q12" s="15">
        <f t="shared" si="0"/>
        <v>13.350000000000001</v>
      </c>
      <c r="R12" s="15">
        <f t="shared" si="0"/>
        <v>1.68</v>
      </c>
    </row>
    <row r="13" spans="1:18">
      <c r="A13" s="4"/>
      <c r="B13" s="5" t="s">
        <v>37</v>
      </c>
      <c r="C13" s="4"/>
      <c r="D13" s="4"/>
      <c r="E13" s="13"/>
      <c r="F13" s="14"/>
      <c r="G13" s="14"/>
      <c r="H13" s="14"/>
      <c r="I13" s="14"/>
      <c r="J13" s="14"/>
      <c r="K13" s="21"/>
      <c r="L13" s="21"/>
      <c r="M13" s="21"/>
      <c r="N13" s="21"/>
      <c r="O13" s="21"/>
      <c r="P13" s="21"/>
      <c r="Q13" s="21"/>
      <c r="R13" s="21"/>
    </row>
    <row r="14" spans="1:18" s="4" customFormat="1">
      <c r="A14" s="4" t="s">
        <v>57</v>
      </c>
      <c r="E14" s="18" t="s">
        <v>59</v>
      </c>
      <c r="F14" s="14"/>
      <c r="G14" s="19">
        <v>2.0299999999999998</v>
      </c>
      <c r="H14" s="19">
        <v>4.9000000000000004</v>
      </c>
      <c r="I14" s="19">
        <v>7.2</v>
      </c>
      <c r="J14" s="19">
        <v>79</v>
      </c>
      <c r="K14" s="19">
        <v>0.01</v>
      </c>
      <c r="L14" s="19">
        <v>10</v>
      </c>
      <c r="M14" s="19">
        <v>21.8</v>
      </c>
      <c r="N14" s="19">
        <v>0.15</v>
      </c>
      <c r="O14" s="19">
        <v>31.4</v>
      </c>
      <c r="P14" s="19">
        <v>28.1</v>
      </c>
      <c r="Q14" s="19">
        <v>12.3</v>
      </c>
      <c r="R14" s="19">
        <v>0.44</v>
      </c>
    </row>
    <row r="15" spans="1:18">
      <c r="A15" s="4"/>
      <c r="B15" s="4"/>
      <c r="C15" s="4"/>
      <c r="D15" s="4"/>
      <c r="E15" s="13"/>
      <c r="F15" s="15"/>
      <c r="G15" s="15">
        <f>G14+G10</f>
        <v>2.4699999999999998</v>
      </c>
      <c r="H15" s="15">
        <f t="shared" ref="H15:R15" si="1">H14+H10</f>
        <v>5.3400000000000007</v>
      </c>
      <c r="I15" s="15">
        <f t="shared" si="1"/>
        <v>17.98</v>
      </c>
      <c r="J15" s="15">
        <f t="shared" si="1"/>
        <v>131</v>
      </c>
      <c r="K15" s="15">
        <f t="shared" si="1"/>
        <v>0.04</v>
      </c>
      <c r="L15" s="15">
        <f t="shared" si="1"/>
        <v>21</v>
      </c>
      <c r="M15" s="15">
        <f t="shared" si="1"/>
        <v>21.8</v>
      </c>
      <c r="N15" s="15">
        <f t="shared" si="1"/>
        <v>0.37</v>
      </c>
      <c r="O15" s="15">
        <f t="shared" si="1"/>
        <v>49</v>
      </c>
      <c r="P15" s="15">
        <f t="shared" si="1"/>
        <v>40.200000000000003</v>
      </c>
      <c r="Q15" s="15">
        <f t="shared" si="1"/>
        <v>22.200000000000003</v>
      </c>
      <c r="R15" s="15">
        <f t="shared" si="1"/>
        <v>2.86</v>
      </c>
    </row>
    <row r="16" spans="1:18">
      <c r="A16" s="4"/>
      <c r="B16" s="5" t="s">
        <v>29</v>
      </c>
      <c r="C16" s="4"/>
      <c r="D16" s="4"/>
      <c r="E16" s="13"/>
      <c r="F16" s="15"/>
      <c r="G16" s="15"/>
      <c r="H16" s="15"/>
      <c r="I16" s="15"/>
      <c r="J16" s="15"/>
      <c r="K16" s="21"/>
      <c r="L16" s="21"/>
      <c r="M16" s="21"/>
      <c r="N16" s="21"/>
      <c r="O16" s="21"/>
      <c r="P16" s="21"/>
      <c r="Q16" s="21"/>
      <c r="R16" s="21"/>
    </row>
    <row r="17" spans="1:19" s="4" customFormat="1">
      <c r="A17" s="50" t="s">
        <v>62</v>
      </c>
      <c r="B17" s="50"/>
      <c r="C17" s="50"/>
      <c r="D17" s="50"/>
      <c r="E17" s="13">
        <v>90</v>
      </c>
      <c r="F17" s="14"/>
      <c r="G17" s="14">
        <v>18.45</v>
      </c>
      <c r="H17" s="14">
        <v>21.13</v>
      </c>
      <c r="I17" s="14">
        <v>0.88</v>
      </c>
      <c r="J17" s="14">
        <v>186.3</v>
      </c>
      <c r="K17" s="14">
        <v>2.4E-2</v>
      </c>
      <c r="L17" s="14">
        <v>0.6</v>
      </c>
      <c r="M17" s="14">
        <v>11.3</v>
      </c>
      <c r="N17" s="14">
        <v>0.03</v>
      </c>
      <c r="O17" s="14">
        <v>15.63</v>
      </c>
      <c r="P17" s="14">
        <v>105.6</v>
      </c>
      <c r="Q17" s="14">
        <v>10.199999999999999</v>
      </c>
      <c r="R17" s="14">
        <v>1.2</v>
      </c>
    </row>
    <row r="18" spans="1:19">
      <c r="A18" s="4"/>
      <c r="E18" s="13"/>
      <c r="F18" s="15"/>
      <c r="G18" s="15"/>
      <c r="H18" s="15"/>
      <c r="I18" s="15"/>
      <c r="J18" s="15"/>
      <c r="K18" s="27"/>
      <c r="L18" s="27"/>
      <c r="M18" s="27"/>
      <c r="N18" s="27"/>
      <c r="O18" s="27"/>
      <c r="P18" s="27"/>
      <c r="Q18" s="27"/>
      <c r="R18" s="27"/>
    </row>
    <row r="19" spans="1:19">
      <c r="A19" s="4" t="s">
        <v>11</v>
      </c>
      <c r="B19" s="4"/>
      <c r="C19" s="4"/>
      <c r="D19" s="4"/>
      <c r="E19" s="13" t="s">
        <v>12</v>
      </c>
      <c r="F19" s="14"/>
      <c r="G19" s="14">
        <v>11.5</v>
      </c>
      <c r="H19" s="14">
        <v>14</v>
      </c>
      <c r="I19" s="14">
        <v>16.399999999999999</v>
      </c>
      <c r="J19" s="14">
        <v>270</v>
      </c>
      <c r="K19" s="21">
        <v>0.12</v>
      </c>
      <c r="L19" s="21">
        <v>5.01</v>
      </c>
      <c r="M19" s="21"/>
      <c r="N19" s="21">
        <v>4.0999999999999996</v>
      </c>
      <c r="O19" s="21">
        <v>22.76</v>
      </c>
      <c r="P19" s="21">
        <v>195.9</v>
      </c>
      <c r="Q19" s="21">
        <v>46.6</v>
      </c>
      <c r="R19" s="21">
        <v>3.05</v>
      </c>
    </row>
    <row r="20" spans="1:19">
      <c r="A20" s="4"/>
      <c r="B20" s="4"/>
      <c r="C20" s="4"/>
      <c r="D20" s="4"/>
      <c r="E20" s="13"/>
      <c r="F20" s="15"/>
      <c r="G20" s="15">
        <f>(G19+G17)/2</f>
        <v>14.975</v>
      </c>
      <c r="H20" s="15">
        <f t="shared" ref="H20:R20" si="2">(H19+H17)/2</f>
        <v>17.564999999999998</v>
      </c>
      <c r="I20" s="15">
        <f t="shared" si="2"/>
        <v>8.6399999999999988</v>
      </c>
      <c r="J20" s="15">
        <f t="shared" si="2"/>
        <v>228.15</v>
      </c>
      <c r="K20" s="15">
        <f t="shared" si="2"/>
        <v>7.1999999999999995E-2</v>
      </c>
      <c r="L20" s="15">
        <f t="shared" si="2"/>
        <v>2.8049999999999997</v>
      </c>
      <c r="M20" s="15">
        <f t="shared" si="2"/>
        <v>5.65</v>
      </c>
      <c r="N20" s="15">
        <f t="shared" si="2"/>
        <v>2.0649999999999999</v>
      </c>
      <c r="O20" s="15">
        <f t="shared" si="2"/>
        <v>19.195</v>
      </c>
      <c r="P20" s="15">
        <f t="shared" si="2"/>
        <v>150.75</v>
      </c>
      <c r="Q20" s="15">
        <f t="shared" si="2"/>
        <v>28.4</v>
      </c>
      <c r="R20" s="15">
        <f t="shared" si="2"/>
        <v>2.125</v>
      </c>
    </row>
    <row r="21" spans="1:19">
      <c r="A21" s="4"/>
      <c r="B21" s="5" t="s">
        <v>30</v>
      </c>
      <c r="C21" s="5"/>
      <c r="D21" s="4"/>
      <c r="E21" s="13"/>
      <c r="F21" s="13"/>
      <c r="G21" s="14"/>
      <c r="H21" s="14"/>
      <c r="I21" s="14"/>
      <c r="J21" s="14"/>
      <c r="K21" s="21"/>
      <c r="L21" s="21"/>
      <c r="M21" s="21"/>
      <c r="N21" s="21"/>
      <c r="O21" s="21"/>
      <c r="P21" s="21"/>
      <c r="Q21" s="21"/>
      <c r="R21" s="21"/>
    </row>
    <row r="22" spans="1:19">
      <c r="A22" s="17" t="s">
        <v>82</v>
      </c>
      <c r="B22" s="17"/>
      <c r="C22" s="17"/>
      <c r="D22" s="17"/>
      <c r="E22" s="18">
        <v>180</v>
      </c>
      <c r="F22" s="19"/>
      <c r="G22" s="19">
        <v>6.79</v>
      </c>
      <c r="H22" s="19">
        <v>0.8</v>
      </c>
      <c r="I22" s="19">
        <v>38.299999999999997</v>
      </c>
      <c r="J22" s="19">
        <v>187.5</v>
      </c>
      <c r="K22" s="25">
        <v>6.8000000000000005E-2</v>
      </c>
      <c r="L22" s="25"/>
      <c r="M22" s="25"/>
      <c r="N22" s="25">
        <v>0.92</v>
      </c>
      <c r="O22" s="25">
        <v>13.42</v>
      </c>
      <c r="P22" s="25">
        <v>44.6</v>
      </c>
      <c r="Q22" s="25">
        <v>10.34</v>
      </c>
      <c r="R22" s="25">
        <v>1.02</v>
      </c>
    </row>
    <row r="23" spans="1:19">
      <c r="A23" s="4"/>
      <c r="B23" s="5" t="s">
        <v>31</v>
      </c>
      <c r="C23" s="5"/>
      <c r="D23" s="4"/>
      <c r="E23" s="13"/>
      <c r="F23" s="15"/>
      <c r="G23" s="15">
        <f>SUM(G22)</f>
        <v>6.79</v>
      </c>
      <c r="H23" s="15">
        <f>SUM(H22)</f>
        <v>0.8</v>
      </c>
      <c r="I23" s="15">
        <f>SUM(I22)</f>
        <v>38.299999999999997</v>
      </c>
      <c r="J23" s="15">
        <f>SUM(J22)</f>
        <v>187.5</v>
      </c>
      <c r="K23" s="27">
        <f>SUM(K22)</f>
        <v>6.8000000000000005E-2</v>
      </c>
      <c r="L23" s="27"/>
      <c r="M23" s="27">
        <f t="shared" ref="M23:R23" si="3">SUM(M22)</f>
        <v>0</v>
      </c>
      <c r="N23" s="27">
        <f t="shared" si="3"/>
        <v>0.92</v>
      </c>
      <c r="O23" s="27">
        <f t="shared" si="3"/>
        <v>13.42</v>
      </c>
      <c r="P23" s="27">
        <f t="shared" si="3"/>
        <v>44.6</v>
      </c>
      <c r="Q23" s="27">
        <f t="shared" si="3"/>
        <v>10.34</v>
      </c>
      <c r="R23" s="27">
        <f t="shared" si="3"/>
        <v>1.02</v>
      </c>
    </row>
    <row r="24" spans="1:19" ht="16.5" customHeight="1">
      <c r="A24" s="63" t="s">
        <v>77</v>
      </c>
      <c r="B24" s="63"/>
      <c r="C24" s="63"/>
      <c r="D24" s="63"/>
      <c r="E24" s="13" t="s">
        <v>44</v>
      </c>
      <c r="F24" s="10"/>
      <c r="G24" s="14">
        <v>0.46</v>
      </c>
      <c r="H24" s="14">
        <v>0.02</v>
      </c>
      <c r="I24" s="14">
        <v>16.25</v>
      </c>
      <c r="J24" s="14">
        <v>67</v>
      </c>
      <c r="K24" s="21">
        <v>0</v>
      </c>
      <c r="L24" s="21">
        <v>0</v>
      </c>
      <c r="M24" s="21">
        <v>0</v>
      </c>
      <c r="N24" s="21">
        <v>0</v>
      </c>
      <c r="O24" s="21">
        <v>0.4</v>
      </c>
      <c r="P24" s="21">
        <v>0</v>
      </c>
      <c r="Q24" s="21">
        <v>0</v>
      </c>
      <c r="R24" s="21">
        <v>0.4</v>
      </c>
    </row>
    <row r="25" spans="1:19">
      <c r="A25" s="4"/>
      <c r="B25" s="4"/>
      <c r="C25" s="4"/>
      <c r="D25" s="4"/>
      <c r="E25" s="13"/>
      <c r="F25" s="15"/>
      <c r="G25" s="15">
        <f t="shared" ref="G25:R25" si="4">SUM(G24)</f>
        <v>0.46</v>
      </c>
      <c r="H25" s="15">
        <f t="shared" si="4"/>
        <v>0.02</v>
      </c>
      <c r="I25" s="15">
        <f t="shared" si="4"/>
        <v>16.25</v>
      </c>
      <c r="J25" s="15">
        <f t="shared" si="4"/>
        <v>67</v>
      </c>
      <c r="K25" s="15">
        <f t="shared" si="4"/>
        <v>0</v>
      </c>
      <c r="L25" s="15">
        <f t="shared" si="4"/>
        <v>0</v>
      </c>
      <c r="M25" s="15">
        <f t="shared" si="4"/>
        <v>0</v>
      </c>
      <c r="N25" s="15">
        <f t="shared" si="4"/>
        <v>0</v>
      </c>
      <c r="O25" s="15">
        <f t="shared" si="4"/>
        <v>0.4</v>
      </c>
      <c r="P25" s="15">
        <f t="shared" si="4"/>
        <v>0</v>
      </c>
      <c r="Q25" s="15">
        <f t="shared" si="4"/>
        <v>0</v>
      </c>
      <c r="R25" s="15">
        <f t="shared" si="4"/>
        <v>0.4</v>
      </c>
    </row>
    <row r="26" spans="1:19">
      <c r="A26" s="4" t="s">
        <v>4</v>
      </c>
      <c r="B26" s="4"/>
      <c r="C26" s="4"/>
      <c r="D26" s="4"/>
      <c r="E26" s="13" t="s">
        <v>85</v>
      </c>
      <c r="F26" s="14"/>
      <c r="G26" s="14">
        <v>2.9</v>
      </c>
      <c r="H26" s="14">
        <v>0.8</v>
      </c>
      <c r="I26" s="14">
        <v>17</v>
      </c>
      <c r="J26" s="14">
        <v>90</v>
      </c>
      <c r="K26" s="21">
        <v>0.04</v>
      </c>
      <c r="L26" s="21"/>
      <c r="M26" s="21"/>
      <c r="N26" s="21">
        <v>0.4</v>
      </c>
      <c r="O26" s="21">
        <v>8.6999999999999993</v>
      </c>
      <c r="P26" s="21">
        <v>34.1</v>
      </c>
      <c r="Q26" s="21">
        <v>9.1</v>
      </c>
      <c r="R26" s="21">
        <v>0.52</v>
      </c>
    </row>
    <row r="27" spans="1:19">
      <c r="A27" s="4"/>
      <c r="B27" s="4"/>
      <c r="C27" s="4"/>
      <c r="D27" s="4"/>
      <c r="E27" s="13"/>
      <c r="F27" s="14"/>
      <c r="G27" s="15">
        <f>G26</f>
        <v>2.9</v>
      </c>
      <c r="H27" s="15">
        <f t="shared" ref="H27:R27" si="5">H26</f>
        <v>0.8</v>
      </c>
      <c r="I27" s="15">
        <f t="shared" si="5"/>
        <v>17</v>
      </c>
      <c r="J27" s="15">
        <f t="shared" si="5"/>
        <v>90</v>
      </c>
      <c r="K27" s="15">
        <f t="shared" si="5"/>
        <v>0.04</v>
      </c>
      <c r="L27" s="15">
        <f t="shared" si="5"/>
        <v>0</v>
      </c>
      <c r="M27" s="15">
        <f t="shared" si="5"/>
        <v>0</v>
      </c>
      <c r="N27" s="15">
        <f t="shared" si="5"/>
        <v>0.4</v>
      </c>
      <c r="O27" s="15">
        <f t="shared" si="5"/>
        <v>8.6999999999999993</v>
      </c>
      <c r="P27" s="15">
        <f t="shared" si="5"/>
        <v>34.1</v>
      </c>
      <c r="Q27" s="15">
        <f t="shared" si="5"/>
        <v>9.1</v>
      </c>
      <c r="R27" s="15">
        <f t="shared" si="5"/>
        <v>0.52</v>
      </c>
    </row>
    <row r="28" spans="1:19">
      <c r="A28" s="4"/>
      <c r="B28" s="4"/>
      <c r="C28" s="4"/>
      <c r="D28" s="49"/>
      <c r="E28" s="22" t="s">
        <v>5</v>
      </c>
      <c r="F28" s="15"/>
      <c r="G28" s="15">
        <f>G27+G25+G23+G20+G15+G12</f>
        <v>28.209999999999997</v>
      </c>
      <c r="H28" s="15">
        <f t="shared" ref="H28:R28" si="6">H27+H25+H23+H20+H15+H12</f>
        <v>27.805</v>
      </c>
      <c r="I28" s="15">
        <f t="shared" si="6"/>
        <v>105.6</v>
      </c>
      <c r="J28" s="15">
        <f t="shared" si="6"/>
        <v>766.85</v>
      </c>
      <c r="K28" s="15">
        <f t="shared" si="6"/>
        <v>0.24349999999999999</v>
      </c>
      <c r="L28" s="15">
        <f t="shared" si="6"/>
        <v>31.285</v>
      </c>
      <c r="M28" s="15">
        <f t="shared" si="6"/>
        <v>39.450000000000003</v>
      </c>
      <c r="N28" s="15">
        <f t="shared" si="6"/>
        <v>5.2450000000000001</v>
      </c>
      <c r="O28" s="15">
        <f t="shared" si="6"/>
        <v>155.64500000000001</v>
      </c>
      <c r="P28" s="15">
        <f t="shared" si="6"/>
        <v>321.98499999999996</v>
      </c>
      <c r="Q28" s="15">
        <f t="shared" si="6"/>
        <v>83.389999999999986</v>
      </c>
      <c r="R28" s="15">
        <f t="shared" si="6"/>
        <v>8.6049999999999986</v>
      </c>
      <c r="S28" s="15"/>
    </row>
    <row r="29" spans="1:19">
      <c r="A29" s="4"/>
      <c r="B29" s="5"/>
      <c r="C29" s="4"/>
      <c r="D29" s="49"/>
      <c r="E29" s="13"/>
      <c r="F29" s="13"/>
      <c r="G29" s="14"/>
      <c r="H29" s="14"/>
      <c r="I29" s="14"/>
      <c r="J29" s="44">
        <f>J28*60%/1627.8</f>
        <v>0.28265757464061925</v>
      </c>
    </row>
    <row r="31" spans="1:19">
      <c r="B31" s="34" t="s">
        <v>39</v>
      </c>
      <c r="C31" s="4"/>
      <c r="D31" s="4"/>
      <c r="E31" s="22"/>
      <c r="F31" s="15"/>
      <c r="G31" s="38"/>
    </row>
    <row r="32" spans="1:19">
      <c r="A32" s="46"/>
      <c r="B32" s="47"/>
      <c r="C32" s="47"/>
      <c r="D32" s="47"/>
      <c r="E32" s="3"/>
      <c r="F32" s="48"/>
      <c r="G32" s="37"/>
      <c r="H32" s="37"/>
      <c r="I32" s="37"/>
      <c r="J32" s="37"/>
    </row>
    <row r="33" spans="1:18">
      <c r="A33" s="32" t="s">
        <v>79</v>
      </c>
      <c r="B33" s="32"/>
      <c r="C33" s="32"/>
      <c r="E33" s="4"/>
      <c r="F33" s="5"/>
      <c r="G33" s="38"/>
      <c r="H33" s="38"/>
      <c r="I33" s="38"/>
      <c r="J33" s="15"/>
    </row>
    <row r="34" spans="1:18">
      <c r="A34" s="24" t="s">
        <v>63</v>
      </c>
      <c r="B34" s="24"/>
      <c r="C34" s="24"/>
      <c r="D34" s="24"/>
      <c r="E34" s="16">
        <v>50</v>
      </c>
      <c r="F34" s="16"/>
      <c r="G34" s="21">
        <v>8.1</v>
      </c>
      <c r="H34" s="21">
        <v>1.9</v>
      </c>
      <c r="I34" s="21">
        <v>54.2</v>
      </c>
      <c r="J34" s="21">
        <v>281.8</v>
      </c>
      <c r="K34" s="21"/>
      <c r="L34" s="21">
        <v>0.02</v>
      </c>
      <c r="M34" s="21">
        <v>5.0000000000000001E-3</v>
      </c>
      <c r="N34" s="21">
        <v>2.5</v>
      </c>
      <c r="O34" s="21">
        <v>8</v>
      </c>
      <c r="P34" s="21">
        <v>42</v>
      </c>
      <c r="Q34" s="21">
        <v>6</v>
      </c>
      <c r="R34" s="21">
        <v>0.6</v>
      </c>
    </row>
    <row r="35" spans="1:18">
      <c r="A35" s="50" t="s">
        <v>64</v>
      </c>
      <c r="B35" s="12"/>
      <c r="C35" s="12"/>
      <c r="D35" s="12"/>
      <c r="E35" s="51">
        <v>60</v>
      </c>
      <c r="F35" s="13"/>
      <c r="G35" s="14">
        <v>0.59</v>
      </c>
      <c r="H35" s="14">
        <v>6.1</v>
      </c>
      <c r="I35" s="14">
        <v>2.04</v>
      </c>
      <c r="J35" s="21">
        <v>67</v>
      </c>
      <c r="K35" s="21">
        <v>1.2E-2</v>
      </c>
      <c r="L35" s="21">
        <v>3.87</v>
      </c>
      <c r="M35" s="21">
        <v>0.06</v>
      </c>
      <c r="N35" s="21">
        <v>0.09</v>
      </c>
      <c r="O35" s="21">
        <v>11.7</v>
      </c>
      <c r="P35" s="21">
        <v>11.4</v>
      </c>
      <c r="Q35" s="21">
        <v>4.8</v>
      </c>
      <c r="R35" s="21">
        <v>0.21</v>
      </c>
    </row>
    <row r="36" spans="1:18">
      <c r="A36" s="4"/>
      <c r="E36" s="13"/>
      <c r="F36" s="15"/>
      <c r="G36" s="15">
        <f t="shared" ref="G36:R36" si="7">SUM(G34:G35)/2</f>
        <v>4.3449999999999998</v>
      </c>
      <c r="H36" s="15">
        <f t="shared" si="7"/>
        <v>4</v>
      </c>
      <c r="I36" s="15">
        <f t="shared" si="7"/>
        <v>28.12</v>
      </c>
      <c r="J36" s="15">
        <f t="shared" si="7"/>
        <v>174.4</v>
      </c>
      <c r="K36" s="15">
        <f t="shared" si="7"/>
        <v>6.0000000000000001E-3</v>
      </c>
      <c r="L36" s="15">
        <f t="shared" si="7"/>
        <v>1.9450000000000001</v>
      </c>
      <c r="M36" s="15">
        <f t="shared" si="7"/>
        <v>3.2500000000000001E-2</v>
      </c>
      <c r="N36" s="15">
        <f t="shared" si="7"/>
        <v>1.2949999999999999</v>
      </c>
      <c r="O36" s="15">
        <f t="shared" si="7"/>
        <v>9.85</v>
      </c>
      <c r="P36" s="15">
        <f t="shared" si="7"/>
        <v>26.7</v>
      </c>
      <c r="Q36" s="15">
        <f t="shared" si="7"/>
        <v>5.4</v>
      </c>
      <c r="R36" s="15">
        <f t="shared" si="7"/>
        <v>0.40499999999999997</v>
      </c>
    </row>
    <row r="37" spans="1:18">
      <c r="A37" s="4"/>
      <c r="B37" s="64" t="s">
        <v>32</v>
      </c>
      <c r="C37" s="64"/>
      <c r="D37" s="64"/>
      <c r="E37" s="13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</row>
    <row r="38" spans="1:18" s="4" customFormat="1">
      <c r="A38" s="4" t="s">
        <v>83</v>
      </c>
      <c r="E38" s="18" t="s">
        <v>59</v>
      </c>
      <c r="F38" s="14"/>
      <c r="G38" s="19">
        <v>2.2799999999999998</v>
      </c>
      <c r="H38" s="19">
        <v>5</v>
      </c>
      <c r="I38" s="19">
        <v>15.6</v>
      </c>
      <c r="J38" s="19">
        <v>118</v>
      </c>
      <c r="K38" s="19">
        <v>0.08</v>
      </c>
      <c r="L38" s="19">
        <v>6.7</v>
      </c>
      <c r="M38" s="19">
        <v>21.8</v>
      </c>
      <c r="N38" s="19">
        <v>0.28000000000000003</v>
      </c>
      <c r="O38" s="19">
        <v>18.8</v>
      </c>
      <c r="P38" s="19">
        <v>65.3</v>
      </c>
      <c r="Q38" s="19">
        <v>22.7</v>
      </c>
      <c r="R38" s="19">
        <v>0.86</v>
      </c>
    </row>
    <row r="39" spans="1:18">
      <c r="A39" s="4"/>
      <c r="B39" s="4"/>
      <c r="C39" s="4"/>
      <c r="D39" s="4"/>
      <c r="E39" s="13"/>
      <c r="F39" s="15"/>
      <c r="G39" s="15">
        <f>G38</f>
        <v>2.2799999999999998</v>
      </c>
      <c r="H39" s="15">
        <f t="shared" ref="H39:R39" si="8">H38</f>
        <v>5</v>
      </c>
      <c r="I39" s="15">
        <f t="shared" si="8"/>
        <v>15.6</v>
      </c>
      <c r="J39" s="15">
        <f t="shared" si="8"/>
        <v>118</v>
      </c>
      <c r="K39" s="15">
        <f t="shared" si="8"/>
        <v>0.08</v>
      </c>
      <c r="L39" s="15">
        <f t="shared" si="8"/>
        <v>6.7</v>
      </c>
      <c r="M39" s="15">
        <f t="shared" si="8"/>
        <v>21.8</v>
      </c>
      <c r="N39" s="15">
        <f t="shared" si="8"/>
        <v>0.28000000000000003</v>
      </c>
      <c r="O39" s="15">
        <f t="shared" si="8"/>
        <v>18.8</v>
      </c>
      <c r="P39" s="15">
        <f t="shared" si="8"/>
        <v>65.3</v>
      </c>
      <c r="Q39" s="15">
        <f t="shared" si="8"/>
        <v>22.7</v>
      </c>
      <c r="R39" s="15">
        <f t="shared" si="8"/>
        <v>0.86</v>
      </c>
    </row>
    <row r="40" spans="1:18">
      <c r="A40" s="4"/>
      <c r="B40" s="5" t="s">
        <v>29</v>
      </c>
      <c r="C40" s="4"/>
      <c r="D40" s="4"/>
      <c r="E40" s="13"/>
      <c r="F40" s="15"/>
      <c r="G40" s="15"/>
      <c r="H40" s="14"/>
      <c r="I40" s="14"/>
      <c r="J40" s="14"/>
      <c r="K40" s="21"/>
      <c r="L40" s="21"/>
      <c r="M40" s="21"/>
      <c r="N40" s="21"/>
      <c r="O40" s="21"/>
      <c r="P40" s="21"/>
      <c r="Q40" s="21"/>
      <c r="R40" s="21"/>
    </row>
    <row r="41" spans="1:18" ht="24.75" customHeight="1">
      <c r="A41" s="65" t="s">
        <v>34</v>
      </c>
      <c r="B41" s="66"/>
      <c r="C41" s="66"/>
      <c r="D41" s="66"/>
      <c r="E41" s="20" t="s">
        <v>17</v>
      </c>
      <c r="F41" s="19"/>
      <c r="G41" s="19">
        <v>7.12</v>
      </c>
      <c r="H41" s="19">
        <v>7.95</v>
      </c>
      <c r="I41" s="19">
        <v>9.75</v>
      </c>
      <c r="J41" s="19">
        <v>137.27000000000001</v>
      </c>
      <c r="K41" s="25">
        <v>7.0000000000000007E-2</v>
      </c>
      <c r="L41" s="25">
        <v>0.92</v>
      </c>
      <c r="M41" s="25">
        <v>42.25</v>
      </c>
      <c r="N41" s="25">
        <v>0.65</v>
      </c>
      <c r="O41" s="25">
        <v>47.55</v>
      </c>
      <c r="P41" s="25">
        <v>115.6</v>
      </c>
      <c r="Q41" s="25">
        <v>23.4</v>
      </c>
      <c r="R41" s="25">
        <v>1.04</v>
      </c>
    </row>
    <row r="42" spans="1:18">
      <c r="A42" s="17" t="s">
        <v>35</v>
      </c>
      <c r="B42" s="26"/>
      <c r="C42" s="26"/>
      <c r="D42" s="26"/>
      <c r="E42" s="18">
        <v>100</v>
      </c>
      <c r="F42" s="19"/>
      <c r="G42" s="19">
        <v>30.73</v>
      </c>
      <c r="H42" s="19">
        <v>16.079999999999998</v>
      </c>
      <c r="I42" s="19">
        <v>2.83</v>
      </c>
      <c r="J42" s="19">
        <v>279</v>
      </c>
      <c r="K42" s="25">
        <v>7.0000000000000007E-2</v>
      </c>
      <c r="L42" s="25">
        <v>0.6</v>
      </c>
      <c r="M42" s="25">
        <v>51.9</v>
      </c>
      <c r="N42" s="25">
        <v>0.9</v>
      </c>
      <c r="O42" s="25">
        <v>21.2</v>
      </c>
      <c r="P42" s="25">
        <v>150</v>
      </c>
      <c r="Q42" s="25">
        <v>22.7</v>
      </c>
      <c r="R42" s="25">
        <v>1.9</v>
      </c>
    </row>
    <row r="43" spans="1:18">
      <c r="A43" s="17"/>
      <c r="B43" s="26"/>
      <c r="C43" s="26"/>
      <c r="D43" s="26"/>
      <c r="E43" s="18"/>
      <c r="F43" s="19"/>
      <c r="G43" s="15">
        <f t="shared" ref="G43:R43" si="9">SUM(G41:G42)/3</f>
        <v>12.616666666666667</v>
      </c>
      <c r="H43" s="15">
        <f t="shared" si="9"/>
        <v>8.01</v>
      </c>
      <c r="I43" s="15">
        <f t="shared" si="9"/>
        <v>4.1933333333333334</v>
      </c>
      <c r="J43" s="15">
        <f t="shared" si="9"/>
        <v>138.75666666666666</v>
      </c>
      <c r="K43" s="15">
        <f t="shared" si="9"/>
        <v>4.6666666666666669E-2</v>
      </c>
      <c r="L43" s="15">
        <f t="shared" si="9"/>
        <v>0.50666666666666671</v>
      </c>
      <c r="M43" s="15">
        <f t="shared" si="9"/>
        <v>31.383333333333336</v>
      </c>
      <c r="N43" s="15">
        <f t="shared" si="9"/>
        <v>0.51666666666666672</v>
      </c>
      <c r="O43" s="15">
        <f t="shared" si="9"/>
        <v>22.916666666666668</v>
      </c>
      <c r="P43" s="15">
        <f t="shared" si="9"/>
        <v>88.533333333333346</v>
      </c>
      <c r="Q43" s="15">
        <f t="shared" si="9"/>
        <v>15.366666666666665</v>
      </c>
      <c r="R43" s="15">
        <f t="shared" si="9"/>
        <v>0.98</v>
      </c>
    </row>
    <row r="44" spans="1:18">
      <c r="A44" s="4"/>
      <c r="B44" s="5" t="s">
        <v>33</v>
      </c>
      <c r="C44" s="5"/>
      <c r="D44" s="4"/>
      <c r="E44" s="13"/>
      <c r="F44" s="15"/>
    </row>
    <row r="45" spans="1:18">
      <c r="A45" s="52" t="s">
        <v>84</v>
      </c>
      <c r="B45" s="52"/>
      <c r="C45" s="52"/>
      <c r="D45" s="52"/>
      <c r="E45" s="53" t="s">
        <v>15</v>
      </c>
      <c r="F45" s="10"/>
      <c r="G45" s="10">
        <v>8</v>
      </c>
      <c r="H45" s="10">
        <v>4.9000000000000004</v>
      </c>
      <c r="I45" s="10">
        <v>38</v>
      </c>
      <c r="J45" s="10">
        <v>227</v>
      </c>
      <c r="K45" s="14">
        <v>0.1</v>
      </c>
      <c r="L45" s="14"/>
      <c r="M45" s="14">
        <v>39.9</v>
      </c>
      <c r="N45" s="14">
        <v>0.3</v>
      </c>
      <c r="O45" s="14">
        <v>5</v>
      </c>
      <c r="P45" s="14">
        <v>82.4</v>
      </c>
      <c r="Q45" s="14">
        <v>27</v>
      </c>
      <c r="R45" s="14">
        <v>0.5</v>
      </c>
    </row>
    <row r="46" spans="1:18">
      <c r="A46" s="4" t="s">
        <v>14</v>
      </c>
      <c r="B46" s="4"/>
      <c r="C46" s="4"/>
      <c r="D46" s="4"/>
      <c r="E46" s="13">
        <v>150</v>
      </c>
      <c r="F46" s="14"/>
      <c r="G46" s="14">
        <v>3.25</v>
      </c>
      <c r="H46" s="14">
        <v>7.3</v>
      </c>
      <c r="I46" s="14">
        <v>18.5</v>
      </c>
      <c r="J46" s="14">
        <v>153</v>
      </c>
      <c r="K46" s="21">
        <v>0.04</v>
      </c>
      <c r="L46" s="21">
        <v>7.16</v>
      </c>
      <c r="M46" s="21">
        <v>9.6999999999999993</v>
      </c>
      <c r="N46" s="21">
        <v>2.8</v>
      </c>
      <c r="O46" s="21">
        <v>32.6</v>
      </c>
      <c r="P46" s="21">
        <v>43.8</v>
      </c>
      <c r="Q46" s="21">
        <v>22.5</v>
      </c>
      <c r="R46" s="21">
        <v>0.71</v>
      </c>
    </row>
    <row r="47" spans="1:18">
      <c r="F47" s="15"/>
      <c r="G47" s="15">
        <f>SUM(G45:G46)/2</f>
        <v>5.625</v>
      </c>
      <c r="H47" s="15">
        <f t="shared" ref="H47:R47" si="10">SUM(H45:H46)/2</f>
        <v>6.1</v>
      </c>
      <c r="I47" s="15">
        <f t="shared" si="10"/>
        <v>28.25</v>
      </c>
      <c r="J47" s="15">
        <f t="shared" si="10"/>
        <v>190</v>
      </c>
      <c r="K47" s="15">
        <f t="shared" si="10"/>
        <v>7.0000000000000007E-2</v>
      </c>
      <c r="L47" s="15">
        <f t="shared" si="10"/>
        <v>3.58</v>
      </c>
      <c r="M47" s="15">
        <f t="shared" si="10"/>
        <v>24.799999999999997</v>
      </c>
      <c r="N47" s="15">
        <f t="shared" si="10"/>
        <v>1.5499999999999998</v>
      </c>
      <c r="O47" s="15">
        <f t="shared" si="10"/>
        <v>18.8</v>
      </c>
      <c r="P47" s="15">
        <f t="shared" si="10"/>
        <v>63.1</v>
      </c>
      <c r="Q47" s="15">
        <f t="shared" si="10"/>
        <v>24.75</v>
      </c>
      <c r="R47" s="15">
        <f t="shared" si="10"/>
        <v>0.60499999999999998</v>
      </c>
    </row>
    <row r="48" spans="1:18">
      <c r="A48" s="4"/>
      <c r="B48" s="5" t="s">
        <v>31</v>
      </c>
      <c r="C48" s="5"/>
      <c r="D48" s="4"/>
      <c r="E48" s="13"/>
      <c r="F48" s="13"/>
      <c r="G48" s="14"/>
      <c r="H48" s="14"/>
      <c r="I48" s="14"/>
      <c r="J48" s="14"/>
      <c r="K48" s="21"/>
      <c r="L48" s="21"/>
      <c r="M48" s="21"/>
      <c r="N48" s="21"/>
      <c r="O48" s="21"/>
      <c r="P48" s="21"/>
      <c r="Q48" s="21"/>
      <c r="R48" s="21"/>
    </row>
    <row r="49" spans="1:18" ht="15" customHeight="1">
      <c r="A49" s="67" t="s">
        <v>16</v>
      </c>
      <c r="B49" s="67"/>
      <c r="C49" s="67"/>
      <c r="D49" s="67"/>
      <c r="E49" s="13">
        <v>200</v>
      </c>
      <c r="F49" s="14"/>
      <c r="G49" s="14">
        <v>0.2</v>
      </c>
      <c r="H49" s="14">
        <v>0.1</v>
      </c>
      <c r="I49" s="14">
        <v>25.4</v>
      </c>
      <c r="J49" s="14">
        <v>99</v>
      </c>
      <c r="K49" s="21">
        <v>0.01</v>
      </c>
      <c r="L49" s="21">
        <v>1.6</v>
      </c>
      <c r="M49" s="21"/>
      <c r="N49" s="21">
        <v>0.08</v>
      </c>
      <c r="O49" s="21">
        <v>6.27</v>
      </c>
      <c r="P49" s="21">
        <v>3.83</v>
      </c>
      <c r="Q49" s="21">
        <v>3.13</v>
      </c>
      <c r="R49" s="21">
        <v>0.83</v>
      </c>
    </row>
    <row r="50" spans="1:18">
      <c r="A50" s="4"/>
      <c r="B50" s="4"/>
      <c r="C50" s="4"/>
      <c r="D50" s="4"/>
      <c r="E50" s="13"/>
      <c r="F50" s="15"/>
      <c r="G50" s="15">
        <f t="shared" ref="G50:R50" si="11">SUM(G49)</f>
        <v>0.2</v>
      </c>
      <c r="H50" s="15">
        <f t="shared" si="11"/>
        <v>0.1</v>
      </c>
      <c r="I50" s="15">
        <f t="shared" si="11"/>
        <v>25.4</v>
      </c>
      <c r="J50" s="15">
        <f t="shared" si="11"/>
        <v>99</v>
      </c>
      <c r="K50" s="15">
        <f t="shared" si="11"/>
        <v>0.01</v>
      </c>
      <c r="L50" s="15">
        <f t="shared" si="11"/>
        <v>1.6</v>
      </c>
      <c r="M50" s="15">
        <f t="shared" si="11"/>
        <v>0</v>
      </c>
      <c r="N50" s="15">
        <f t="shared" si="11"/>
        <v>0.08</v>
      </c>
      <c r="O50" s="15">
        <f t="shared" si="11"/>
        <v>6.27</v>
      </c>
      <c r="P50" s="15">
        <f t="shared" si="11"/>
        <v>3.83</v>
      </c>
      <c r="Q50" s="15">
        <f t="shared" si="11"/>
        <v>3.13</v>
      </c>
      <c r="R50" s="15">
        <f t="shared" si="11"/>
        <v>0.83</v>
      </c>
    </row>
    <row r="51" spans="1:18">
      <c r="A51" s="4" t="s">
        <v>4</v>
      </c>
      <c r="B51" s="4"/>
      <c r="C51" s="4"/>
      <c r="D51" s="4"/>
      <c r="E51" s="13" t="s">
        <v>85</v>
      </c>
      <c r="F51" s="14"/>
      <c r="G51" s="14">
        <v>2.9</v>
      </c>
      <c r="H51" s="14">
        <v>0.8</v>
      </c>
      <c r="I51" s="14">
        <v>17</v>
      </c>
      <c r="J51" s="14">
        <v>90</v>
      </c>
      <c r="K51" s="21">
        <v>0.04</v>
      </c>
      <c r="L51" s="21">
        <v>0</v>
      </c>
      <c r="M51" s="21">
        <v>0</v>
      </c>
      <c r="N51" s="21">
        <v>0.4</v>
      </c>
      <c r="O51" s="21">
        <v>8.6999999999999993</v>
      </c>
      <c r="P51" s="21">
        <v>34.1</v>
      </c>
      <c r="Q51" s="21">
        <v>9.1</v>
      </c>
      <c r="R51" s="21">
        <v>0.52</v>
      </c>
    </row>
    <row r="52" spans="1:18">
      <c r="A52" s="4"/>
      <c r="B52" s="4"/>
      <c r="C52" s="4"/>
      <c r="D52" s="4"/>
      <c r="E52" s="13"/>
      <c r="F52" s="14"/>
      <c r="G52" s="15">
        <f>G51</f>
        <v>2.9</v>
      </c>
      <c r="H52" s="15">
        <f t="shared" ref="H52:R52" si="12">H51</f>
        <v>0.8</v>
      </c>
      <c r="I52" s="15">
        <f t="shared" si="12"/>
        <v>17</v>
      </c>
      <c r="J52" s="15">
        <f t="shared" si="12"/>
        <v>90</v>
      </c>
      <c r="K52" s="15">
        <f t="shared" si="12"/>
        <v>0.04</v>
      </c>
      <c r="L52" s="15">
        <f t="shared" si="12"/>
        <v>0</v>
      </c>
      <c r="M52" s="15">
        <f t="shared" si="12"/>
        <v>0</v>
      </c>
      <c r="N52" s="15">
        <f t="shared" si="12"/>
        <v>0.4</v>
      </c>
      <c r="O52" s="15">
        <f t="shared" si="12"/>
        <v>8.6999999999999993</v>
      </c>
      <c r="P52" s="15">
        <f t="shared" si="12"/>
        <v>34.1</v>
      </c>
      <c r="Q52" s="15">
        <f t="shared" si="12"/>
        <v>9.1</v>
      </c>
      <c r="R52" s="15">
        <f t="shared" si="12"/>
        <v>0.52</v>
      </c>
    </row>
    <row r="53" spans="1:18">
      <c r="A53" s="4"/>
      <c r="B53" s="4"/>
      <c r="C53" s="4"/>
      <c r="D53" s="49"/>
      <c r="E53" s="22" t="s">
        <v>5</v>
      </c>
      <c r="F53" s="15"/>
      <c r="G53" s="15">
        <f t="shared" ref="G53:R53" si="13">G52+G50+G47+G43+G39+G36</f>
        <v>27.966666666666669</v>
      </c>
      <c r="H53" s="15">
        <f t="shared" si="13"/>
        <v>24.009999999999998</v>
      </c>
      <c r="I53" s="15">
        <f t="shared" si="13"/>
        <v>118.56333333333333</v>
      </c>
      <c r="J53" s="15">
        <f t="shared" si="13"/>
        <v>810.15666666666664</v>
      </c>
      <c r="K53" s="15">
        <f t="shared" si="13"/>
        <v>0.25266666666666671</v>
      </c>
      <c r="L53" s="15">
        <f t="shared" si="13"/>
        <v>14.331666666666667</v>
      </c>
      <c r="M53" s="15">
        <f t="shared" si="13"/>
        <v>78.015833333333333</v>
      </c>
      <c r="N53" s="15">
        <f t="shared" si="13"/>
        <v>4.1216666666666661</v>
      </c>
      <c r="O53" s="15">
        <f t="shared" si="13"/>
        <v>85.336666666666659</v>
      </c>
      <c r="P53" s="15">
        <f t="shared" si="13"/>
        <v>281.56333333333333</v>
      </c>
      <c r="Q53" s="15">
        <f t="shared" si="13"/>
        <v>80.446666666666673</v>
      </c>
      <c r="R53" s="15">
        <f t="shared" si="13"/>
        <v>4.2</v>
      </c>
    </row>
    <row r="54" spans="1:18">
      <c r="A54" s="4"/>
      <c r="B54" s="4"/>
      <c r="C54" s="4"/>
      <c r="D54" s="49"/>
      <c r="E54" s="22"/>
      <c r="F54" s="15"/>
      <c r="G54" s="15"/>
      <c r="H54" s="15"/>
      <c r="I54" s="15"/>
      <c r="J54" s="44">
        <f>J53*60%/1627.8</f>
        <v>0.29862022361469465</v>
      </c>
      <c r="K54" s="15"/>
      <c r="L54" s="15"/>
      <c r="M54" s="15"/>
      <c r="N54" s="15"/>
      <c r="O54" s="15"/>
      <c r="P54" s="15"/>
      <c r="Q54" s="15"/>
      <c r="R54" s="15"/>
    </row>
    <row r="55" spans="1:18">
      <c r="A55" s="4"/>
      <c r="B55" s="4"/>
      <c r="C55" s="4"/>
      <c r="D55" s="49"/>
      <c r="E55" s="22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</row>
    <row r="56" spans="1:18">
      <c r="A56" s="4"/>
      <c r="B56" s="5"/>
      <c r="C56" s="4"/>
      <c r="D56" s="49"/>
      <c r="E56" s="13"/>
      <c r="F56" s="13"/>
      <c r="G56" s="14"/>
      <c r="H56" s="14"/>
      <c r="I56" s="14"/>
      <c r="J56" s="14"/>
    </row>
    <row r="58" spans="1:18">
      <c r="B58" s="34" t="s">
        <v>40</v>
      </c>
      <c r="C58" s="5"/>
      <c r="D58" s="4"/>
      <c r="E58" s="4"/>
      <c r="F58" s="4"/>
      <c r="G58" s="40"/>
      <c r="H58" s="14"/>
      <c r="I58" s="14"/>
      <c r="J58" s="14"/>
    </row>
    <row r="59" spans="1:18">
      <c r="A59" s="4"/>
      <c r="C59" s="4"/>
      <c r="D59" s="4"/>
      <c r="E59" s="5"/>
      <c r="F59" s="5"/>
      <c r="G59" s="38"/>
      <c r="H59" s="38"/>
      <c r="I59" s="38"/>
      <c r="J59" s="38"/>
    </row>
    <row r="60" spans="1:18">
      <c r="A60" s="4"/>
      <c r="B60" s="5" t="s">
        <v>28</v>
      </c>
      <c r="E60" s="13"/>
      <c r="F60" s="14"/>
      <c r="G60" s="14"/>
      <c r="H60" s="14"/>
      <c r="I60" s="14"/>
      <c r="J60" s="14"/>
    </row>
    <row r="61" spans="1:18" s="8" customFormat="1" hidden="1">
      <c r="A61" s="7" t="s">
        <v>48</v>
      </c>
      <c r="E61" s="9" t="s">
        <v>18</v>
      </c>
      <c r="F61" s="10"/>
      <c r="G61" s="39">
        <v>3.7</v>
      </c>
      <c r="H61" s="41">
        <v>0.3</v>
      </c>
      <c r="I61" s="39">
        <v>9</v>
      </c>
      <c r="J61" s="39">
        <v>54.9</v>
      </c>
      <c r="K61" s="39">
        <v>1.6</v>
      </c>
      <c r="L61" s="39">
        <v>7.6</v>
      </c>
      <c r="M61" s="39">
        <v>1</v>
      </c>
      <c r="N61" s="39">
        <v>0.3</v>
      </c>
      <c r="O61" s="39">
        <v>0.5</v>
      </c>
      <c r="P61" s="39">
        <v>3.9</v>
      </c>
      <c r="Q61" s="39">
        <v>1.2</v>
      </c>
      <c r="R61" s="39">
        <v>1.7</v>
      </c>
    </row>
    <row r="62" spans="1:18">
      <c r="A62" s="68" t="s">
        <v>66</v>
      </c>
      <c r="B62" s="68"/>
      <c r="C62" s="68"/>
      <c r="D62" s="68"/>
      <c r="E62" s="18">
        <v>50</v>
      </c>
      <c r="F62" s="19"/>
      <c r="G62" s="19">
        <v>0.49</v>
      </c>
      <c r="H62" s="19">
        <v>0.09</v>
      </c>
      <c r="I62" s="19">
        <v>1.71</v>
      </c>
      <c r="J62" s="19">
        <v>11</v>
      </c>
      <c r="K62" s="19">
        <v>0.04</v>
      </c>
      <c r="L62" s="19">
        <v>15</v>
      </c>
      <c r="M62" s="19"/>
      <c r="N62" s="19">
        <v>0.42</v>
      </c>
      <c r="O62" s="19">
        <v>8.4</v>
      </c>
      <c r="P62" s="19">
        <v>15.6</v>
      </c>
      <c r="Q62" s="19">
        <v>12</v>
      </c>
      <c r="R62" s="19">
        <v>0.54</v>
      </c>
    </row>
    <row r="63" spans="1:18">
      <c r="A63" s="4" t="s">
        <v>27</v>
      </c>
      <c r="E63" s="13">
        <v>120</v>
      </c>
      <c r="F63" s="14"/>
      <c r="G63" s="14">
        <v>0.48</v>
      </c>
      <c r="H63" s="14">
        <v>0.48</v>
      </c>
      <c r="I63" s="14">
        <v>11.76</v>
      </c>
      <c r="J63" s="14">
        <v>56</v>
      </c>
      <c r="K63" s="21">
        <v>0.04</v>
      </c>
      <c r="L63" s="21">
        <v>12</v>
      </c>
      <c r="M63" s="21"/>
      <c r="N63" s="21">
        <v>0.24</v>
      </c>
      <c r="O63" s="21">
        <v>19.2</v>
      </c>
      <c r="P63" s="21">
        <v>13.2</v>
      </c>
      <c r="Q63" s="21">
        <v>10.8</v>
      </c>
      <c r="R63" s="21">
        <v>2.64</v>
      </c>
    </row>
    <row r="64" spans="1:18">
      <c r="A64" s="4"/>
      <c r="E64" s="13"/>
      <c r="F64" s="15"/>
      <c r="G64" s="15">
        <f>(G62+G63)/2</f>
        <v>0.48499999999999999</v>
      </c>
      <c r="H64" s="15">
        <f t="shared" ref="H64:R64" si="14">(H62+H63)/2</f>
        <v>0.28499999999999998</v>
      </c>
      <c r="I64" s="15">
        <f t="shared" si="14"/>
        <v>6.7349999999999994</v>
      </c>
      <c r="J64" s="15">
        <f t="shared" si="14"/>
        <v>33.5</v>
      </c>
      <c r="K64" s="15">
        <f t="shared" si="14"/>
        <v>0.04</v>
      </c>
      <c r="L64" s="15">
        <f t="shared" si="14"/>
        <v>13.5</v>
      </c>
      <c r="M64" s="15">
        <f t="shared" si="14"/>
        <v>0</v>
      </c>
      <c r="N64" s="15">
        <f t="shared" si="14"/>
        <v>0.32999999999999996</v>
      </c>
      <c r="O64" s="15">
        <f t="shared" si="14"/>
        <v>13.8</v>
      </c>
      <c r="P64" s="15">
        <f t="shared" si="14"/>
        <v>14.399999999999999</v>
      </c>
      <c r="Q64" s="15">
        <f t="shared" si="14"/>
        <v>11.4</v>
      </c>
      <c r="R64" s="15">
        <f t="shared" si="14"/>
        <v>1.59</v>
      </c>
    </row>
    <row r="65" spans="1:19">
      <c r="A65" s="4"/>
      <c r="B65" s="5" t="s">
        <v>32</v>
      </c>
      <c r="C65" s="4"/>
      <c r="D65" s="4"/>
      <c r="E65" s="13"/>
      <c r="F65" s="14"/>
      <c r="G65" s="14"/>
      <c r="H65" s="14"/>
      <c r="I65" s="14"/>
      <c r="J65" s="14"/>
      <c r="K65" s="21"/>
      <c r="L65" s="21"/>
      <c r="M65" s="21"/>
      <c r="N65" s="21"/>
      <c r="O65" s="21"/>
      <c r="P65" s="21"/>
      <c r="Q65" s="21"/>
      <c r="R65" s="21"/>
    </row>
    <row r="66" spans="1:19" s="4" customFormat="1">
      <c r="A66" s="4" t="s">
        <v>58</v>
      </c>
      <c r="E66" s="18" t="s">
        <v>10</v>
      </c>
      <c r="G66" s="19">
        <v>5.68</v>
      </c>
      <c r="H66" s="19">
        <v>6.5</v>
      </c>
      <c r="I66" s="19">
        <v>22.8</v>
      </c>
      <c r="J66" s="19">
        <v>172</v>
      </c>
      <c r="K66" s="19">
        <v>0.13</v>
      </c>
      <c r="L66" s="19">
        <v>1</v>
      </c>
      <c r="M66" s="19">
        <v>11.8</v>
      </c>
      <c r="N66" s="19">
        <v>0.94</v>
      </c>
      <c r="O66" s="19">
        <v>66.78</v>
      </c>
      <c r="P66" s="19">
        <v>268.89999999999998</v>
      </c>
      <c r="Q66" s="19">
        <v>39.4</v>
      </c>
      <c r="R66" s="19">
        <v>1.8</v>
      </c>
    </row>
    <row r="67" spans="1:19">
      <c r="A67" s="4"/>
      <c r="E67" s="13"/>
      <c r="F67" s="15"/>
      <c r="G67" s="15">
        <f>G66</f>
        <v>5.68</v>
      </c>
      <c r="H67" s="15">
        <f t="shared" ref="H67:R67" si="15">H66</f>
        <v>6.5</v>
      </c>
      <c r="I67" s="15">
        <f t="shared" si="15"/>
        <v>22.8</v>
      </c>
      <c r="J67" s="15">
        <f t="shared" si="15"/>
        <v>172</v>
      </c>
      <c r="K67" s="15">
        <f t="shared" si="15"/>
        <v>0.13</v>
      </c>
      <c r="L67" s="15">
        <f t="shared" si="15"/>
        <v>1</v>
      </c>
      <c r="M67" s="15">
        <f t="shared" si="15"/>
        <v>11.8</v>
      </c>
      <c r="N67" s="15">
        <f t="shared" si="15"/>
        <v>0.94</v>
      </c>
      <c r="O67" s="15">
        <f t="shared" si="15"/>
        <v>66.78</v>
      </c>
      <c r="P67" s="15">
        <f t="shared" si="15"/>
        <v>268.89999999999998</v>
      </c>
      <c r="Q67" s="15">
        <f t="shared" si="15"/>
        <v>39.4</v>
      </c>
      <c r="R67" s="15">
        <f t="shared" si="15"/>
        <v>1.8</v>
      </c>
    </row>
    <row r="68" spans="1:19">
      <c r="A68" s="5"/>
      <c r="B68" s="5" t="s">
        <v>29</v>
      </c>
      <c r="C68" s="5"/>
      <c r="D68" s="5"/>
      <c r="E68" s="6"/>
      <c r="F68" s="15"/>
      <c r="G68" s="15"/>
      <c r="H68" s="15"/>
      <c r="I68" s="15"/>
      <c r="J68" s="15"/>
      <c r="K68" s="21"/>
      <c r="L68" s="21"/>
      <c r="M68" s="21"/>
      <c r="N68" s="21"/>
      <c r="O68" s="21"/>
      <c r="P68" s="21"/>
      <c r="Q68" s="21"/>
      <c r="R68" s="21"/>
    </row>
    <row r="69" spans="1:19" s="50" customFormat="1" ht="20.25" customHeight="1">
      <c r="A69" s="4" t="s">
        <v>67</v>
      </c>
      <c r="B69" s="4"/>
      <c r="C69" s="4"/>
      <c r="D69" s="4"/>
      <c r="E69" s="18">
        <v>250</v>
      </c>
      <c r="F69" s="35"/>
      <c r="G69" s="19">
        <v>15.64</v>
      </c>
      <c r="H69" s="19">
        <v>22.9</v>
      </c>
      <c r="I69" s="19">
        <v>23.3</v>
      </c>
      <c r="J69" s="19">
        <v>364</v>
      </c>
      <c r="K69" s="19">
        <v>0.11</v>
      </c>
      <c r="L69" s="19">
        <v>2.83</v>
      </c>
      <c r="M69" s="19">
        <v>33.299999999999997</v>
      </c>
      <c r="N69" s="19">
        <v>3.55</v>
      </c>
      <c r="O69" s="19">
        <v>22.2</v>
      </c>
      <c r="P69" s="19">
        <v>175.5</v>
      </c>
      <c r="Q69" s="19">
        <v>40.299999999999997</v>
      </c>
      <c r="R69" s="19">
        <v>2.67</v>
      </c>
      <c r="S69" s="36"/>
    </row>
    <row r="70" spans="1:19" s="4" customFormat="1">
      <c r="A70" s="17" t="s">
        <v>49</v>
      </c>
      <c r="B70" s="26"/>
      <c r="C70" s="26"/>
      <c r="D70" s="26"/>
      <c r="E70" s="18" t="s">
        <v>50</v>
      </c>
      <c r="F70" s="19"/>
      <c r="G70" s="54">
        <v>23.95</v>
      </c>
      <c r="H70" s="54">
        <v>21.32</v>
      </c>
      <c r="I70" s="54">
        <v>21.84</v>
      </c>
      <c r="J70" s="54">
        <v>385</v>
      </c>
      <c r="K70" s="54">
        <v>0.14000000000000001</v>
      </c>
      <c r="L70" s="54">
        <v>1</v>
      </c>
      <c r="M70" s="55">
        <v>1.2</v>
      </c>
      <c r="N70" s="54">
        <v>2.15</v>
      </c>
      <c r="O70" s="54">
        <v>331.75</v>
      </c>
      <c r="P70" s="54">
        <v>467.25</v>
      </c>
      <c r="Q70" s="54">
        <v>61</v>
      </c>
      <c r="R70" s="54">
        <v>1.25</v>
      </c>
      <c r="S70" s="1"/>
    </row>
    <row r="71" spans="1:19">
      <c r="A71" s="50" t="s">
        <v>65</v>
      </c>
      <c r="B71" s="50"/>
      <c r="C71" s="50"/>
      <c r="D71" s="50"/>
      <c r="E71" s="13" t="s">
        <v>61</v>
      </c>
      <c r="F71" s="14"/>
      <c r="G71" s="14">
        <v>19.100000000000001</v>
      </c>
      <c r="H71" s="14">
        <v>6.6</v>
      </c>
      <c r="I71" s="14">
        <v>4.1900000000000004</v>
      </c>
      <c r="J71" s="14">
        <v>153</v>
      </c>
      <c r="K71" s="14">
        <v>0.08</v>
      </c>
      <c r="L71" s="14">
        <v>0.75</v>
      </c>
      <c r="M71" s="14">
        <v>10</v>
      </c>
      <c r="N71" s="14">
        <v>2.75</v>
      </c>
      <c r="O71" s="14">
        <v>34</v>
      </c>
      <c r="P71" s="14">
        <v>167.5</v>
      </c>
      <c r="Q71" s="14">
        <v>25</v>
      </c>
      <c r="R71" s="14">
        <v>0.75</v>
      </c>
    </row>
    <row r="72" spans="1:19">
      <c r="A72" s="4"/>
      <c r="E72" s="13"/>
      <c r="F72" s="15"/>
      <c r="G72" s="15">
        <f>(G70+G69+G71)/3</f>
        <v>19.563333333333336</v>
      </c>
      <c r="H72" s="15">
        <f t="shared" ref="H72:R72" si="16">(H70+H69+H71)/3</f>
        <v>16.940000000000001</v>
      </c>
      <c r="I72" s="15">
        <f t="shared" si="16"/>
        <v>16.443333333333332</v>
      </c>
      <c r="J72" s="15">
        <f t="shared" si="16"/>
        <v>300.66666666666669</v>
      </c>
      <c r="K72" s="15">
        <f t="shared" si="16"/>
        <v>0.11</v>
      </c>
      <c r="L72" s="15">
        <f t="shared" si="16"/>
        <v>1.5266666666666666</v>
      </c>
      <c r="M72" s="15">
        <f t="shared" si="16"/>
        <v>14.833333333333334</v>
      </c>
      <c r="N72" s="15">
        <f t="shared" si="16"/>
        <v>2.8166666666666664</v>
      </c>
      <c r="O72" s="15">
        <f t="shared" si="16"/>
        <v>129.31666666666666</v>
      </c>
      <c r="P72" s="15">
        <f t="shared" si="16"/>
        <v>270.08333333333331</v>
      </c>
      <c r="Q72" s="15">
        <f t="shared" si="16"/>
        <v>42.1</v>
      </c>
      <c r="R72" s="15">
        <f t="shared" si="16"/>
        <v>1.5566666666666666</v>
      </c>
    </row>
    <row r="73" spans="1:19">
      <c r="A73" s="4"/>
      <c r="B73" s="5" t="s">
        <v>33</v>
      </c>
      <c r="C73" s="5"/>
      <c r="D73" s="4"/>
      <c r="E73" s="13"/>
      <c r="F73" s="14"/>
      <c r="G73" s="15"/>
      <c r="H73" s="15"/>
      <c r="I73" s="15"/>
      <c r="J73" s="15"/>
      <c r="K73" s="21"/>
      <c r="L73" s="21"/>
      <c r="M73" s="21"/>
      <c r="N73" s="21"/>
      <c r="O73" s="21"/>
      <c r="P73" s="21"/>
      <c r="Q73" s="21"/>
      <c r="R73" s="21"/>
    </row>
    <row r="74" spans="1:19" s="4" customFormat="1" ht="14.25" customHeight="1">
      <c r="A74" s="4" t="s">
        <v>86</v>
      </c>
      <c r="E74" s="18" t="s">
        <v>15</v>
      </c>
      <c r="F74" s="14"/>
      <c r="G74" s="14">
        <v>8.77</v>
      </c>
      <c r="H74" s="14">
        <v>6.1</v>
      </c>
      <c r="I74" s="14">
        <v>39.619999999999997</v>
      </c>
      <c r="J74" s="14">
        <v>248</v>
      </c>
      <c r="K74" s="14">
        <v>0.15</v>
      </c>
      <c r="L74" s="14">
        <v>0.85</v>
      </c>
      <c r="M74" s="14">
        <v>4</v>
      </c>
      <c r="N74" s="14">
        <v>1</v>
      </c>
      <c r="O74" s="14">
        <v>52.9</v>
      </c>
      <c r="P74" s="14">
        <v>186</v>
      </c>
      <c r="Q74" s="14">
        <v>131</v>
      </c>
      <c r="R74" s="14">
        <v>3.98</v>
      </c>
    </row>
    <row r="75" spans="1:19">
      <c r="A75" s="4" t="s">
        <v>87</v>
      </c>
      <c r="B75" s="4"/>
      <c r="C75" s="4"/>
      <c r="D75" s="4"/>
      <c r="E75" s="13" t="s">
        <v>15</v>
      </c>
      <c r="F75" s="15"/>
      <c r="G75" s="14">
        <v>19.13</v>
      </c>
      <c r="H75" s="14">
        <v>10.050000000000001</v>
      </c>
      <c r="I75" s="14">
        <v>38.130000000000003</v>
      </c>
      <c r="J75" s="14">
        <v>326.89999999999998</v>
      </c>
      <c r="K75" s="14">
        <v>0.59</v>
      </c>
      <c r="L75" s="14">
        <v>5.08</v>
      </c>
      <c r="M75" s="14">
        <v>71.42</v>
      </c>
      <c r="N75" s="14">
        <v>36.1</v>
      </c>
      <c r="O75" s="14">
        <v>166.3</v>
      </c>
      <c r="P75" s="14">
        <v>297.7</v>
      </c>
      <c r="Q75" s="14">
        <v>131.6</v>
      </c>
      <c r="R75" s="14">
        <v>6.37</v>
      </c>
    </row>
    <row r="76" spans="1:19">
      <c r="A76" s="4"/>
      <c r="B76" s="4"/>
      <c r="C76" s="4"/>
      <c r="D76" s="4"/>
      <c r="E76" s="13"/>
      <c r="F76" s="15"/>
      <c r="G76" s="15">
        <f>(G75+G74)/2</f>
        <v>13.95</v>
      </c>
      <c r="H76" s="15">
        <f t="shared" ref="H76:R76" si="17">(H75+H74)/2</f>
        <v>8.0749999999999993</v>
      </c>
      <c r="I76" s="15">
        <f t="shared" si="17"/>
        <v>38.875</v>
      </c>
      <c r="J76" s="15">
        <f t="shared" si="17"/>
        <v>287.45</v>
      </c>
      <c r="K76" s="15">
        <f t="shared" si="17"/>
        <v>0.37</v>
      </c>
      <c r="L76" s="15">
        <f t="shared" si="17"/>
        <v>2.9649999999999999</v>
      </c>
      <c r="M76" s="15">
        <f t="shared" si="17"/>
        <v>37.71</v>
      </c>
      <c r="N76" s="15">
        <f t="shared" si="17"/>
        <v>18.55</v>
      </c>
      <c r="O76" s="15">
        <f t="shared" si="17"/>
        <v>109.60000000000001</v>
      </c>
      <c r="P76" s="15">
        <f t="shared" si="17"/>
        <v>241.85</v>
      </c>
      <c r="Q76" s="15">
        <f t="shared" si="17"/>
        <v>131.30000000000001</v>
      </c>
      <c r="R76" s="15">
        <f t="shared" si="17"/>
        <v>5.1749999999999998</v>
      </c>
    </row>
    <row r="77" spans="1:19">
      <c r="A77" s="4"/>
      <c r="B77" s="5" t="s">
        <v>3</v>
      </c>
      <c r="C77" s="5"/>
      <c r="D77" s="4"/>
      <c r="E77" s="13"/>
      <c r="F77" s="13"/>
      <c r="G77" s="14"/>
      <c r="H77" s="14"/>
      <c r="I77" s="14"/>
      <c r="J77" s="14"/>
      <c r="K77" s="21"/>
      <c r="L77" s="21"/>
      <c r="M77" s="21"/>
      <c r="N77" s="21"/>
      <c r="O77" s="21"/>
      <c r="P77" s="21"/>
      <c r="Q77" s="21"/>
      <c r="R77" s="21"/>
    </row>
    <row r="78" spans="1:19" ht="15" customHeight="1">
      <c r="A78" s="63" t="s">
        <v>77</v>
      </c>
      <c r="B78" s="63"/>
      <c r="C78" s="63"/>
      <c r="D78" s="63"/>
      <c r="E78" s="13" t="s">
        <v>44</v>
      </c>
      <c r="F78" s="10"/>
      <c r="G78" s="14">
        <v>0.46</v>
      </c>
      <c r="H78" s="14">
        <v>0.02</v>
      </c>
      <c r="I78" s="14">
        <v>16.25</v>
      </c>
      <c r="J78" s="14">
        <v>67</v>
      </c>
      <c r="K78" s="21">
        <v>0</v>
      </c>
      <c r="L78" s="21">
        <v>0</v>
      </c>
      <c r="M78" s="21">
        <v>0</v>
      </c>
      <c r="N78" s="21">
        <v>0</v>
      </c>
      <c r="O78" s="21">
        <v>0.4</v>
      </c>
      <c r="P78" s="21">
        <v>0</v>
      </c>
      <c r="Q78" s="21">
        <v>0</v>
      </c>
      <c r="R78" s="21">
        <v>0.4</v>
      </c>
    </row>
    <row r="79" spans="1:19">
      <c r="A79" s="4"/>
      <c r="B79" s="4"/>
      <c r="C79" s="4"/>
      <c r="D79" s="4"/>
      <c r="E79" s="13"/>
      <c r="F79" s="15"/>
      <c r="G79" s="15">
        <f>SUM(G78)</f>
        <v>0.46</v>
      </c>
      <c r="H79" s="15">
        <f t="shared" ref="H79:K79" si="18">SUM(H78)</f>
        <v>0.02</v>
      </c>
      <c r="I79" s="15">
        <f t="shared" si="18"/>
        <v>16.25</v>
      </c>
      <c r="J79" s="15">
        <f t="shared" si="18"/>
        <v>67</v>
      </c>
      <c r="K79" s="15">
        <f t="shared" si="18"/>
        <v>0</v>
      </c>
      <c r="L79" s="15">
        <f t="shared" ref="L79" si="19">SUM(L78)</f>
        <v>0</v>
      </c>
      <c r="M79" s="15">
        <f t="shared" ref="M79" si="20">SUM(M78)</f>
        <v>0</v>
      </c>
      <c r="N79" s="15">
        <f t="shared" ref="N79:O79" si="21">SUM(N78)</f>
        <v>0</v>
      </c>
      <c r="O79" s="15">
        <f t="shared" si="21"/>
        <v>0.4</v>
      </c>
      <c r="P79" s="15">
        <f t="shared" ref="P79" si="22">SUM(P78)</f>
        <v>0</v>
      </c>
      <c r="Q79" s="15">
        <f t="shared" ref="Q79" si="23">SUM(Q78)</f>
        <v>0</v>
      </c>
      <c r="R79" s="15">
        <f t="shared" ref="R79" si="24">SUM(R78)</f>
        <v>0.4</v>
      </c>
    </row>
    <row r="80" spans="1:19">
      <c r="A80" s="4" t="s">
        <v>4</v>
      </c>
      <c r="B80" s="4"/>
      <c r="C80" s="4"/>
      <c r="D80" s="4"/>
      <c r="E80" s="13" t="s">
        <v>85</v>
      </c>
      <c r="F80" s="14"/>
      <c r="G80" s="14">
        <v>2.9</v>
      </c>
      <c r="H80" s="14">
        <v>0.8</v>
      </c>
      <c r="I80" s="14">
        <v>17</v>
      </c>
      <c r="J80" s="14">
        <v>90</v>
      </c>
      <c r="K80" s="21">
        <v>0.04</v>
      </c>
      <c r="L80" s="21"/>
      <c r="M80" s="21"/>
      <c r="N80" s="21">
        <v>0.4</v>
      </c>
      <c r="O80" s="21">
        <v>8.1999999999999993</v>
      </c>
      <c r="P80" s="21">
        <v>34.1</v>
      </c>
      <c r="Q80" s="21">
        <v>9.1</v>
      </c>
      <c r="R80" s="21">
        <v>0.52</v>
      </c>
    </row>
    <row r="81" spans="1:18">
      <c r="A81" s="4"/>
      <c r="B81" s="4"/>
      <c r="C81" s="4"/>
      <c r="D81" s="4"/>
      <c r="E81" s="13"/>
      <c r="F81" s="14"/>
      <c r="G81" s="15">
        <f>SUM(G80)</f>
        <v>2.9</v>
      </c>
      <c r="H81" s="15">
        <f>SUM(H80)</f>
        <v>0.8</v>
      </c>
      <c r="I81" s="15">
        <f>SUM(I80)</f>
        <v>17</v>
      </c>
      <c r="J81" s="15">
        <f>SUM(J80)</f>
        <v>90</v>
      </c>
      <c r="K81" s="27">
        <f>SUM(K80)</f>
        <v>0.04</v>
      </c>
      <c r="L81" s="27">
        <f t="shared" ref="L81:O81" si="25">SUM(L80)</f>
        <v>0</v>
      </c>
      <c r="M81" s="27">
        <f t="shared" si="25"/>
        <v>0</v>
      </c>
      <c r="N81" s="27">
        <f t="shared" si="25"/>
        <v>0.4</v>
      </c>
      <c r="O81" s="27">
        <f t="shared" si="25"/>
        <v>8.1999999999999993</v>
      </c>
      <c r="P81" s="27">
        <f>SUM(P80)</f>
        <v>34.1</v>
      </c>
      <c r="Q81" s="27">
        <f>SUM(Q80)</f>
        <v>9.1</v>
      </c>
      <c r="R81" s="27">
        <f>SUM(R80)</f>
        <v>0.52</v>
      </c>
    </row>
    <row r="82" spans="1:18">
      <c r="A82" s="4"/>
      <c r="B82" s="4"/>
      <c r="C82" s="4"/>
      <c r="D82" s="4"/>
      <c r="E82" s="13"/>
      <c r="F82" s="14"/>
      <c r="H82" s="14"/>
      <c r="I82" s="14"/>
      <c r="J82" s="14"/>
      <c r="K82" s="21"/>
      <c r="L82" s="21"/>
      <c r="M82" s="21"/>
      <c r="N82" s="21"/>
      <c r="O82" s="21"/>
      <c r="P82" s="21"/>
      <c r="Q82" s="21"/>
      <c r="R82" s="21"/>
    </row>
    <row r="83" spans="1:18">
      <c r="A83" s="4"/>
      <c r="B83" s="4"/>
      <c r="C83" s="4"/>
      <c r="D83" s="49"/>
      <c r="E83" s="22" t="s">
        <v>5</v>
      </c>
      <c r="F83" s="15"/>
      <c r="G83" s="15">
        <f t="shared" ref="G83:R83" si="26">G81+G79+G76+G72+G67+G64</f>
        <v>43.038333333333334</v>
      </c>
      <c r="H83" s="15">
        <f t="shared" si="26"/>
        <v>32.619999999999997</v>
      </c>
      <c r="I83" s="15">
        <f t="shared" si="26"/>
        <v>118.10333333333332</v>
      </c>
      <c r="J83" s="15">
        <f t="shared" si="26"/>
        <v>950.61666666666667</v>
      </c>
      <c r="K83" s="15">
        <f t="shared" si="26"/>
        <v>0.69000000000000006</v>
      </c>
      <c r="L83" s="15">
        <f t="shared" si="26"/>
        <v>18.991666666666667</v>
      </c>
      <c r="M83" s="15">
        <f t="shared" si="26"/>
        <v>64.343333333333334</v>
      </c>
      <c r="N83" s="15">
        <f t="shared" si="26"/>
        <v>23.036666666666665</v>
      </c>
      <c r="O83" s="15">
        <f t="shared" si="26"/>
        <v>328.09666666666664</v>
      </c>
      <c r="P83" s="15">
        <f t="shared" si="26"/>
        <v>829.33333333333326</v>
      </c>
      <c r="Q83" s="15">
        <f t="shared" si="26"/>
        <v>233.3</v>
      </c>
      <c r="R83" s="15">
        <f t="shared" si="26"/>
        <v>11.041666666666666</v>
      </c>
    </row>
    <row r="84" spans="1:18">
      <c r="A84" s="4"/>
      <c r="B84" s="5"/>
      <c r="C84" s="4"/>
      <c r="D84" s="49"/>
      <c r="E84" s="13"/>
      <c r="F84" s="13"/>
      <c r="G84" s="14"/>
      <c r="H84" s="14"/>
      <c r="I84" s="14"/>
      <c r="J84" s="44">
        <f>J83*60%/1627.8</f>
        <v>0.35039316869394277</v>
      </c>
      <c r="K84" s="21"/>
      <c r="L84" s="21"/>
      <c r="M84" s="21"/>
      <c r="N84" s="21"/>
      <c r="O84" s="21"/>
      <c r="P84" s="21"/>
      <c r="Q84" s="21"/>
      <c r="R84" s="21"/>
    </row>
    <row r="85" spans="1:18">
      <c r="A85" s="4"/>
      <c r="B85" s="4"/>
      <c r="C85" s="4"/>
      <c r="D85" s="4"/>
      <c r="E85" s="13"/>
      <c r="F85" s="14"/>
      <c r="G85" s="14"/>
      <c r="H85" s="14"/>
      <c r="I85" s="14"/>
      <c r="J85" s="14"/>
    </row>
    <row r="86" spans="1:18">
      <c r="B86" s="34" t="s">
        <v>41</v>
      </c>
      <c r="C86" s="4"/>
      <c r="D86" s="4"/>
      <c r="E86" s="22"/>
      <c r="F86" s="15"/>
      <c r="G86" s="38"/>
      <c r="H86" s="14"/>
      <c r="I86" s="14"/>
      <c r="J86" s="14"/>
    </row>
    <row r="87" spans="1:18">
      <c r="B87" s="34"/>
      <c r="C87" s="4"/>
      <c r="D87" s="4"/>
      <c r="E87" s="22"/>
      <c r="F87" s="15"/>
      <c r="G87" s="38"/>
      <c r="H87" s="14"/>
      <c r="I87" s="14"/>
      <c r="J87" s="14"/>
    </row>
    <row r="88" spans="1:18">
      <c r="A88" s="32" t="s">
        <v>81</v>
      </c>
      <c r="B88" s="32"/>
      <c r="C88" s="32"/>
      <c r="E88" s="4"/>
      <c r="F88" s="5"/>
      <c r="G88" s="38"/>
      <c r="H88" s="38"/>
      <c r="I88" s="38"/>
      <c r="J88" s="15"/>
    </row>
    <row r="89" spans="1:18">
      <c r="A89" s="50" t="s">
        <v>68</v>
      </c>
      <c r="B89" s="12"/>
      <c r="C89" s="12"/>
      <c r="D89" s="12"/>
      <c r="E89" s="13">
        <v>75</v>
      </c>
      <c r="F89" s="14"/>
      <c r="G89" s="14">
        <v>3.05</v>
      </c>
      <c r="H89" s="14">
        <v>9.23</v>
      </c>
      <c r="I89" s="14">
        <v>1.68</v>
      </c>
      <c r="J89" s="14">
        <v>203</v>
      </c>
      <c r="K89" s="14">
        <v>0.06</v>
      </c>
      <c r="L89" s="14"/>
      <c r="M89" s="14">
        <v>9</v>
      </c>
      <c r="N89" s="14">
        <v>2</v>
      </c>
      <c r="O89" s="14">
        <v>16</v>
      </c>
      <c r="P89" s="14">
        <v>44</v>
      </c>
      <c r="Q89" s="14">
        <v>6</v>
      </c>
      <c r="R89" s="14">
        <v>0.6</v>
      </c>
    </row>
    <row r="90" spans="1:18">
      <c r="A90" s="4" t="s">
        <v>27</v>
      </c>
      <c r="E90" s="13">
        <v>100</v>
      </c>
      <c r="F90" s="14"/>
      <c r="G90" s="14">
        <v>0.36</v>
      </c>
      <c r="H90" s="14">
        <v>0.36</v>
      </c>
      <c r="I90" s="14">
        <v>8.82</v>
      </c>
      <c r="J90" s="14">
        <v>42</v>
      </c>
      <c r="K90" s="21">
        <v>0.03</v>
      </c>
      <c r="L90" s="21">
        <v>9</v>
      </c>
      <c r="M90" s="21"/>
      <c r="N90" s="21">
        <v>0.18</v>
      </c>
      <c r="O90" s="21">
        <v>14.4</v>
      </c>
      <c r="P90" s="21">
        <v>9.9</v>
      </c>
      <c r="Q90" s="21">
        <v>8.1</v>
      </c>
      <c r="R90" s="21">
        <v>1.98</v>
      </c>
    </row>
    <row r="91" spans="1:18">
      <c r="A91" s="4"/>
      <c r="E91" s="13"/>
      <c r="F91" s="14"/>
      <c r="G91" s="14"/>
      <c r="H91" s="14"/>
      <c r="I91" s="14"/>
      <c r="J91" s="14"/>
      <c r="K91" s="21"/>
      <c r="L91" s="21"/>
      <c r="M91" s="21"/>
      <c r="N91" s="21"/>
      <c r="O91" s="21"/>
      <c r="P91" s="21"/>
      <c r="Q91" s="21"/>
      <c r="R91" s="21"/>
    </row>
    <row r="92" spans="1:18">
      <c r="A92" s="4"/>
      <c r="B92" s="4"/>
      <c r="C92" s="4"/>
      <c r="D92" s="4"/>
      <c r="E92" s="13"/>
      <c r="F92" s="15"/>
      <c r="G92" s="15">
        <f>SUM(G89:G91)/2</f>
        <v>1.7049999999999998</v>
      </c>
      <c r="H92" s="15">
        <f t="shared" ref="H92:R92" si="27">SUM(H89:H91)/2</f>
        <v>4.7949999999999999</v>
      </c>
      <c r="I92" s="15">
        <f t="shared" si="27"/>
        <v>5.25</v>
      </c>
      <c r="J92" s="15">
        <f t="shared" si="27"/>
        <v>122.5</v>
      </c>
      <c r="K92" s="15">
        <f t="shared" si="27"/>
        <v>4.4999999999999998E-2</v>
      </c>
      <c r="L92" s="15">
        <f t="shared" si="27"/>
        <v>4.5</v>
      </c>
      <c r="M92" s="15">
        <f t="shared" si="27"/>
        <v>4.5</v>
      </c>
      <c r="N92" s="15">
        <f t="shared" si="27"/>
        <v>1.0900000000000001</v>
      </c>
      <c r="O92" s="15">
        <f t="shared" si="27"/>
        <v>15.2</v>
      </c>
      <c r="P92" s="15">
        <f t="shared" si="27"/>
        <v>26.95</v>
      </c>
      <c r="Q92" s="15">
        <f t="shared" si="27"/>
        <v>7.05</v>
      </c>
      <c r="R92" s="15">
        <f t="shared" si="27"/>
        <v>1.29</v>
      </c>
    </row>
    <row r="93" spans="1:18">
      <c r="A93" s="4"/>
      <c r="B93" s="5" t="s">
        <v>32</v>
      </c>
      <c r="C93" s="4"/>
      <c r="D93" s="4"/>
      <c r="E93" s="13"/>
      <c r="F93" s="14"/>
      <c r="G93" s="14"/>
      <c r="H93" s="14"/>
      <c r="I93" s="14"/>
      <c r="J93" s="14"/>
      <c r="K93" s="21"/>
      <c r="L93" s="21"/>
      <c r="M93" s="21"/>
      <c r="N93" s="21"/>
      <c r="O93" s="21"/>
      <c r="P93" s="21"/>
      <c r="Q93" s="21"/>
      <c r="R93" s="21"/>
    </row>
    <row r="94" spans="1:18" s="4" customFormat="1" ht="33.75" customHeight="1">
      <c r="A94" s="63" t="s">
        <v>88</v>
      </c>
      <c r="B94" s="63"/>
      <c r="C94" s="63"/>
      <c r="D94" s="63"/>
      <c r="E94" s="18" t="s">
        <v>59</v>
      </c>
      <c r="G94" s="19">
        <v>3.4</v>
      </c>
      <c r="H94" s="19">
        <v>4.9000000000000004</v>
      </c>
      <c r="I94" s="19">
        <v>13.2</v>
      </c>
      <c r="J94" s="19">
        <v>110</v>
      </c>
      <c r="K94" s="19">
        <v>0.03</v>
      </c>
      <c r="L94" s="19">
        <v>6.37</v>
      </c>
      <c r="M94" s="19">
        <v>23.4</v>
      </c>
      <c r="N94" s="19">
        <v>0.25</v>
      </c>
      <c r="O94" s="19">
        <v>31.4</v>
      </c>
      <c r="P94" s="19">
        <v>39.700000000000003</v>
      </c>
      <c r="Q94" s="19">
        <v>17</v>
      </c>
      <c r="R94" s="19">
        <v>0.78</v>
      </c>
    </row>
    <row r="95" spans="1:18">
      <c r="A95" s="4"/>
      <c r="B95" s="4"/>
      <c r="C95" s="4"/>
      <c r="D95" s="28"/>
      <c r="E95" s="28"/>
      <c r="F95" s="6"/>
      <c r="G95" s="27">
        <f>G94</f>
        <v>3.4</v>
      </c>
      <c r="H95" s="27">
        <f t="shared" ref="H95:R95" si="28">H94</f>
        <v>4.9000000000000004</v>
      </c>
      <c r="I95" s="27">
        <f t="shared" si="28"/>
        <v>13.2</v>
      </c>
      <c r="J95" s="27">
        <v>95</v>
      </c>
      <c r="K95" s="27">
        <f t="shared" si="28"/>
        <v>0.03</v>
      </c>
      <c r="L95" s="27">
        <f t="shared" si="28"/>
        <v>6.37</v>
      </c>
      <c r="M95" s="27">
        <f t="shared" si="28"/>
        <v>23.4</v>
      </c>
      <c r="N95" s="27">
        <f t="shared" si="28"/>
        <v>0.25</v>
      </c>
      <c r="O95" s="27">
        <f t="shared" si="28"/>
        <v>31.4</v>
      </c>
      <c r="P95" s="27">
        <f t="shared" si="28"/>
        <v>39.700000000000003</v>
      </c>
      <c r="Q95" s="27">
        <f t="shared" si="28"/>
        <v>17</v>
      </c>
      <c r="R95" s="27">
        <f t="shared" si="28"/>
        <v>0.78</v>
      </c>
    </row>
    <row r="96" spans="1:18">
      <c r="A96" s="4"/>
      <c r="B96" s="4"/>
      <c r="C96" s="4"/>
      <c r="D96" s="4"/>
      <c r="E96" s="13"/>
      <c r="F96" s="14"/>
      <c r="G96" s="14"/>
      <c r="H96" s="14"/>
      <c r="I96" s="14"/>
      <c r="J96" s="14"/>
      <c r="K96" s="21"/>
      <c r="L96" s="21"/>
      <c r="M96" s="21"/>
      <c r="N96" s="21"/>
      <c r="O96" s="21"/>
      <c r="P96" s="21"/>
      <c r="Q96" s="21"/>
      <c r="R96" s="21"/>
    </row>
    <row r="97" spans="1:20">
      <c r="A97" s="4"/>
      <c r="B97" s="5" t="s">
        <v>29</v>
      </c>
      <c r="C97" s="4"/>
      <c r="D97" s="4"/>
      <c r="E97" s="13"/>
      <c r="F97" s="15"/>
      <c r="G97" s="15"/>
      <c r="H97" s="15"/>
      <c r="I97" s="15"/>
      <c r="J97" s="15"/>
      <c r="K97" s="21"/>
      <c r="L97" s="21"/>
      <c r="M97" s="21"/>
      <c r="N97" s="21"/>
      <c r="O97" s="21"/>
      <c r="P97" s="21"/>
      <c r="Q97" s="21"/>
      <c r="R97" s="21"/>
    </row>
    <row r="98" spans="1:20">
      <c r="A98" s="70" t="s">
        <v>53</v>
      </c>
      <c r="B98" s="71"/>
      <c r="C98" s="71"/>
      <c r="D98" s="71"/>
      <c r="E98" s="9">
        <v>80</v>
      </c>
      <c r="F98" s="10"/>
      <c r="G98" s="10">
        <v>12.21</v>
      </c>
      <c r="H98" s="10">
        <v>14.33</v>
      </c>
      <c r="I98" s="10">
        <v>6.44</v>
      </c>
      <c r="J98" s="10">
        <v>204</v>
      </c>
      <c r="K98" s="10">
        <v>0.05</v>
      </c>
      <c r="L98" s="10">
        <v>0.05</v>
      </c>
      <c r="M98" s="10">
        <v>2.08</v>
      </c>
      <c r="N98" s="10">
        <v>2.56</v>
      </c>
      <c r="O98" s="10">
        <v>27.84</v>
      </c>
      <c r="P98" s="10">
        <v>112.2</v>
      </c>
      <c r="Q98" s="10">
        <v>22.1</v>
      </c>
      <c r="R98" s="10">
        <v>1.1499999999999999</v>
      </c>
    </row>
    <row r="99" spans="1:20" s="4" customFormat="1">
      <c r="A99" s="50" t="s">
        <v>89</v>
      </c>
      <c r="B99" s="50"/>
      <c r="C99" s="50"/>
      <c r="D99" s="50"/>
      <c r="E99" s="13" t="s">
        <v>78</v>
      </c>
      <c r="F99" s="15"/>
      <c r="G99" s="10">
        <v>12</v>
      </c>
      <c r="H99" s="10">
        <v>4.8</v>
      </c>
      <c r="I99" s="10">
        <v>26.4</v>
      </c>
      <c r="J99" s="10">
        <v>192</v>
      </c>
      <c r="K99" s="10">
        <v>23.6</v>
      </c>
      <c r="L99" s="10">
        <v>0.02</v>
      </c>
      <c r="M99" s="10">
        <v>24.8</v>
      </c>
      <c r="N99" s="10">
        <v>0.85</v>
      </c>
      <c r="O99" s="10">
        <v>69.849999999999994</v>
      </c>
      <c r="P99" s="10">
        <v>25.65</v>
      </c>
      <c r="Q99" s="10">
        <v>2.2999999999999998</v>
      </c>
      <c r="R99" s="10">
        <v>0.09</v>
      </c>
    </row>
    <row r="101" spans="1:20">
      <c r="A101" s="4"/>
      <c r="B101" s="4"/>
      <c r="C101" s="4"/>
      <c r="D101" s="4"/>
      <c r="E101" s="13"/>
      <c r="F101" s="15"/>
      <c r="G101" s="15">
        <f>(G99+G98)/2</f>
        <v>12.105</v>
      </c>
      <c r="H101" s="15">
        <f t="shared" ref="H101:R101" si="29">(H99+H98)/2</f>
        <v>9.5649999999999995</v>
      </c>
      <c r="I101" s="15">
        <f t="shared" si="29"/>
        <v>16.419999999999998</v>
      </c>
      <c r="J101" s="15">
        <f t="shared" si="29"/>
        <v>198</v>
      </c>
      <c r="K101" s="15">
        <f t="shared" si="29"/>
        <v>11.825000000000001</v>
      </c>
      <c r="L101" s="15">
        <f t="shared" si="29"/>
        <v>3.5000000000000003E-2</v>
      </c>
      <c r="M101" s="15">
        <f t="shared" si="29"/>
        <v>13.440000000000001</v>
      </c>
      <c r="N101" s="15">
        <f t="shared" si="29"/>
        <v>1.7050000000000001</v>
      </c>
      <c r="O101" s="15">
        <f t="shared" si="29"/>
        <v>48.844999999999999</v>
      </c>
      <c r="P101" s="15">
        <f t="shared" si="29"/>
        <v>68.924999999999997</v>
      </c>
      <c r="Q101" s="15">
        <f t="shared" si="29"/>
        <v>12.200000000000001</v>
      </c>
      <c r="R101" s="15">
        <f t="shared" si="29"/>
        <v>0.62</v>
      </c>
    </row>
    <row r="102" spans="1:20">
      <c r="A102" s="4"/>
      <c r="B102" s="5" t="s">
        <v>30</v>
      </c>
      <c r="C102" s="5"/>
      <c r="D102" s="4"/>
      <c r="E102" s="13"/>
      <c r="F102" s="13"/>
      <c r="G102" s="14"/>
      <c r="H102" s="14"/>
      <c r="I102" s="14"/>
      <c r="J102" s="14"/>
      <c r="K102" s="21"/>
      <c r="L102" s="21"/>
      <c r="M102" s="21"/>
      <c r="N102" s="21"/>
      <c r="O102" s="21"/>
      <c r="P102" s="21"/>
      <c r="Q102" s="21"/>
      <c r="R102" s="21"/>
    </row>
    <row r="103" spans="1:20" ht="21" customHeight="1">
      <c r="A103" s="4" t="s">
        <v>90</v>
      </c>
      <c r="B103" s="4"/>
      <c r="C103" s="4"/>
      <c r="D103" s="4"/>
      <c r="E103" s="13" t="s">
        <v>15</v>
      </c>
      <c r="F103" s="14"/>
      <c r="G103" s="14">
        <v>11.73</v>
      </c>
      <c r="H103" s="14">
        <v>15.39</v>
      </c>
      <c r="I103" s="14">
        <v>52.96</v>
      </c>
      <c r="J103" s="14">
        <v>396</v>
      </c>
      <c r="K103" s="21">
        <v>0.2</v>
      </c>
      <c r="L103" s="21">
        <v>1.1299999999999999</v>
      </c>
      <c r="M103" s="21">
        <v>45.33</v>
      </c>
      <c r="N103" s="21">
        <v>1.43</v>
      </c>
      <c r="O103" s="21">
        <v>72.53</v>
      </c>
      <c r="P103" s="21">
        <v>251</v>
      </c>
      <c r="Q103" s="21">
        <v>174.67</v>
      </c>
      <c r="R103" s="21">
        <v>5.31</v>
      </c>
    </row>
    <row r="104" spans="1:20" s="4" customFormat="1" ht="15" customHeight="1">
      <c r="E104" s="13"/>
      <c r="F104" s="14"/>
      <c r="G104" s="15">
        <f t="shared" ref="G104:R104" si="30">SUM(G103:G103)</f>
        <v>11.73</v>
      </c>
      <c r="H104" s="15">
        <f t="shared" si="30"/>
        <v>15.39</v>
      </c>
      <c r="I104" s="15">
        <f t="shared" si="30"/>
        <v>52.96</v>
      </c>
      <c r="J104" s="15">
        <f t="shared" si="30"/>
        <v>396</v>
      </c>
      <c r="K104" s="15">
        <f t="shared" si="30"/>
        <v>0.2</v>
      </c>
      <c r="L104" s="15">
        <f t="shared" si="30"/>
        <v>1.1299999999999999</v>
      </c>
      <c r="M104" s="15">
        <f t="shared" si="30"/>
        <v>45.33</v>
      </c>
      <c r="N104" s="15">
        <f t="shared" si="30"/>
        <v>1.43</v>
      </c>
      <c r="O104" s="15">
        <f t="shared" si="30"/>
        <v>72.53</v>
      </c>
      <c r="P104" s="15">
        <f t="shared" si="30"/>
        <v>251</v>
      </c>
      <c r="Q104" s="15">
        <f t="shared" si="30"/>
        <v>174.67</v>
      </c>
      <c r="R104" s="15">
        <f t="shared" si="30"/>
        <v>5.31</v>
      </c>
      <c r="T104" s="13"/>
    </row>
    <row r="105" spans="1:20">
      <c r="A105" s="4"/>
      <c r="B105" s="5" t="s">
        <v>31</v>
      </c>
      <c r="C105" s="5"/>
      <c r="D105" s="4"/>
      <c r="E105" s="13"/>
      <c r="F105" s="15"/>
      <c r="G105" s="15"/>
      <c r="H105" s="15"/>
      <c r="I105" s="15"/>
      <c r="J105" s="15"/>
      <c r="K105" s="27"/>
      <c r="L105" s="27"/>
      <c r="M105" s="27"/>
      <c r="N105" s="27"/>
      <c r="O105" s="27"/>
      <c r="P105" s="27"/>
      <c r="Q105" s="27"/>
      <c r="R105" s="27"/>
    </row>
    <row r="106" spans="1:20">
      <c r="A106" s="69" t="s">
        <v>69</v>
      </c>
      <c r="B106" s="69"/>
      <c r="C106" s="69"/>
      <c r="D106" s="69"/>
      <c r="E106" s="13">
        <v>200</v>
      </c>
      <c r="F106" s="14"/>
      <c r="G106" s="14">
        <v>0.8</v>
      </c>
      <c r="H106" s="14"/>
      <c r="I106" s="14">
        <v>29.5</v>
      </c>
      <c r="J106" s="14">
        <v>116</v>
      </c>
      <c r="K106" s="14">
        <v>0.02</v>
      </c>
      <c r="L106" s="14">
        <v>0.8</v>
      </c>
      <c r="M106" s="14"/>
      <c r="N106" s="14">
        <v>1.1000000000000001</v>
      </c>
      <c r="O106" s="14">
        <v>32.6</v>
      </c>
      <c r="P106" s="14">
        <v>29.2</v>
      </c>
      <c r="Q106" s="14">
        <v>21</v>
      </c>
      <c r="R106" s="14">
        <v>1.2</v>
      </c>
    </row>
    <row r="107" spans="1:20">
      <c r="A107" s="4"/>
      <c r="B107" s="4"/>
      <c r="C107" s="4"/>
      <c r="D107" s="4"/>
      <c r="E107" s="13"/>
      <c r="F107" s="15"/>
      <c r="G107" s="15">
        <f>SUM(G106)</f>
        <v>0.8</v>
      </c>
      <c r="H107" s="15">
        <f t="shared" ref="H107:R107" si="31">SUM(H106)</f>
        <v>0</v>
      </c>
      <c r="I107" s="15">
        <f t="shared" si="31"/>
        <v>29.5</v>
      </c>
      <c r="J107" s="15">
        <f t="shared" si="31"/>
        <v>116</v>
      </c>
      <c r="K107" s="15">
        <f t="shared" si="31"/>
        <v>0.02</v>
      </c>
      <c r="L107" s="15">
        <f t="shared" si="31"/>
        <v>0.8</v>
      </c>
      <c r="M107" s="15">
        <f t="shared" si="31"/>
        <v>0</v>
      </c>
      <c r="N107" s="15">
        <f t="shared" si="31"/>
        <v>1.1000000000000001</v>
      </c>
      <c r="O107" s="15">
        <f t="shared" si="31"/>
        <v>32.6</v>
      </c>
      <c r="P107" s="15">
        <f t="shared" si="31"/>
        <v>29.2</v>
      </c>
      <c r="Q107" s="15">
        <f t="shared" si="31"/>
        <v>21</v>
      </c>
      <c r="R107" s="15">
        <f t="shared" si="31"/>
        <v>1.2</v>
      </c>
    </row>
    <row r="108" spans="1:20">
      <c r="A108" s="4" t="s">
        <v>4</v>
      </c>
      <c r="B108" s="4"/>
      <c r="C108" s="4"/>
      <c r="D108" s="4"/>
      <c r="E108" s="13" t="s">
        <v>85</v>
      </c>
      <c r="F108" s="14"/>
      <c r="G108" s="14">
        <v>2.9</v>
      </c>
      <c r="H108" s="14">
        <v>0.8</v>
      </c>
      <c r="I108" s="14">
        <v>17</v>
      </c>
      <c r="J108" s="14">
        <v>90</v>
      </c>
      <c r="K108" s="21">
        <v>0.04</v>
      </c>
      <c r="L108" s="21"/>
      <c r="M108" s="21"/>
      <c r="N108" s="21">
        <v>0.4</v>
      </c>
      <c r="O108" s="21">
        <v>8.6999999999999993</v>
      </c>
      <c r="P108" s="21">
        <v>34.1</v>
      </c>
      <c r="Q108" s="21">
        <v>9.1</v>
      </c>
      <c r="R108" s="21">
        <v>0.52</v>
      </c>
    </row>
    <row r="109" spans="1:20">
      <c r="A109" s="4"/>
      <c r="B109" s="4"/>
      <c r="C109" s="4"/>
      <c r="D109" s="4"/>
      <c r="E109" s="13"/>
      <c r="F109" s="14"/>
      <c r="G109" s="15">
        <f>G108</f>
        <v>2.9</v>
      </c>
      <c r="H109" s="15">
        <f t="shared" ref="H109:R109" si="32">H108</f>
        <v>0.8</v>
      </c>
      <c r="I109" s="15">
        <f t="shared" si="32"/>
        <v>17</v>
      </c>
      <c r="J109" s="15">
        <f t="shared" si="32"/>
        <v>90</v>
      </c>
      <c r="K109" s="15">
        <f t="shared" si="32"/>
        <v>0.04</v>
      </c>
      <c r="L109" s="15">
        <f t="shared" si="32"/>
        <v>0</v>
      </c>
      <c r="M109" s="15">
        <f t="shared" si="32"/>
        <v>0</v>
      </c>
      <c r="N109" s="15">
        <f t="shared" si="32"/>
        <v>0.4</v>
      </c>
      <c r="O109" s="15">
        <f t="shared" si="32"/>
        <v>8.6999999999999993</v>
      </c>
      <c r="P109" s="15">
        <f t="shared" si="32"/>
        <v>34.1</v>
      </c>
      <c r="Q109" s="15">
        <f t="shared" si="32"/>
        <v>9.1</v>
      </c>
      <c r="R109" s="15">
        <f t="shared" si="32"/>
        <v>0.52</v>
      </c>
    </row>
    <row r="110" spans="1:20">
      <c r="A110" s="4"/>
      <c r="B110" s="4"/>
      <c r="C110" s="4"/>
      <c r="D110" s="49"/>
      <c r="E110" s="22" t="s">
        <v>5</v>
      </c>
      <c r="F110" s="15"/>
      <c r="G110" s="15">
        <f>G109+G107+G104+G101+G95+G92</f>
        <v>32.64</v>
      </c>
      <c r="H110" s="15">
        <f t="shared" ref="H110:R110" si="33">H109+H107+H104+H101+H95+H92</f>
        <v>35.450000000000003</v>
      </c>
      <c r="I110" s="15">
        <f t="shared" si="33"/>
        <v>134.33000000000001</v>
      </c>
      <c r="J110" s="15">
        <f t="shared" si="33"/>
        <v>1017.5</v>
      </c>
      <c r="K110" s="15">
        <f t="shared" si="33"/>
        <v>12.16</v>
      </c>
      <c r="L110" s="15">
        <f t="shared" si="33"/>
        <v>12.835000000000001</v>
      </c>
      <c r="M110" s="15">
        <f t="shared" si="33"/>
        <v>86.669999999999987</v>
      </c>
      <c r="N110" s="15">
        <f t="shared" si="33"/>
        <v>5.9749999999999996</v>
      </c>
      <c r="O110" s="15">
        <f t="shared" si="33"/>
        <v>209.27500000000001</v>
      </c>
      <c r="P110" s="15">
        <f t="shared" si="33"/>
        <v>449.875</v>
      </c>
      <c r="Q110" s="15">
        <f t="shared" si="33"/>
        <v>241.01999999999998</v>
      </c>
      <c r="R110" s="15">
        <f t="shared" si="33"/>
        <v>9.7199999999999989</v>
      </c>
    </row>
    <row r="111" spans="1:20">
      <c r="A111" s="4"/>
      <c r="B111" s="5"/>
      <c r="C111" s="4"/>
      <c r="D111" s="49"/>
      <c r="E111" s="13"/>
      <c r="F111" s="13"/>
      <c r="G111" s="14"/>
      <c r="H111" s="14"/>
      <c r="I111" s="14"/>
      <c r="J111" s="44">
        <f>J110*60%/1627.8</f>
        <v>0.37504607445632143</v>
      </c>
    </row>
    <row r="112" spans="1:20">
      <c r="A112" s="4"/>
      <c r="B112" s="4"/>
      <c r="C112" s="4"/>
      <c r="D112" s="49"/>
      <c r="E112" s="22"/>
      <c r="F112" s="15"/>
      <c r="G112" s="15"/>
      <c r="H112" s="15"/>
      <c r="I112" s="15"/>
      <c r="J112" s="15"/>
    </row>
    <row r="114" spans="1:18">
      <c r="B114" s="34" t="s">
        <v>42</v>
      </c>
      <c r="C114" s="4"/>
      <c r="D114" s="4"/>
      <c r="E114" s="22"/>
      <c r="F114" s="15"/>
      <c r="G114" s="38"/>
    </row>
    <row r="115" spans="1:18">
      <c r="A115" s="4"/>
      <c r="B115" s="62" t="s">
        <v>28</v>
      </c>
      <c r="C115" s="62"/>
      <c r="D115" s="62"/>
      <c r="E115" s="4"/>
      <c r="F115" s="5"/>
      <c r="G115" s="38"/>
      <c r="H115" s="38"/>
      <c r="I115" s="38"/>
      <c r="J115" s="15"/>
      <c r="K115" s="21"/>
      <c r="L115" s="21"/>
      <c r="M115" s="21"/>
      <c r="N115" s="21"/>
      <c r="O115" s="21"/>
      <c r="P115" s="21"/>
      <c r="Q115" s="21"/>
      <c r="R115" s="21"/>
    </row>
    <row r="116" spans="1:18">
      <c r="A116" s="4" t="s">
        <v>27</v>
      </c>
      <c r="E116" s="13">
        <v>100</v>
      </c>
      <c r="F116" s="14"/>
      <c r="G116" s="14">
        <v>0.4</v>
      </c>
      <c r="H116" s="14">
        <v>0.4</v>
      </c>
      <c r="I116" s="14">
        <v>9.8000000000000007</v>
      </c>
      <c r="J116" s="14">
        <v>47</v>
      </c>
      <c r="K116" s="14">
        <v>0.03</v>
      </c>
      <c r="L116" s="14">
        <v>10</v>
      </c>
      <c r="M116" s="21"/>
      <c r="N116" s="14">
        <v>0.2</v>
      </c>
      <c r="O116" s="14">
        <v>16</v>
      </c>
      <c r="P116" s="14">
        <v>11</v>
      </c>
      <c r="Q116" s="14">
        <v>9</v>
      </c>
      <c r="R116" s="14">
        <v>2.2000000000000002</v>
      </c>
    </row>
    <row r="117" spans="1:18" ht="15" customHeight="1">
      <c r="A117" s="63" t="s">
        <v>45</v>
      </c>
      <c r="B117" s="63"/>
      <c r="C117" s="63"/>
      <c r="D117" s="63"/>
      <c r="E117" s="18">
        <v>100</v>
      </c>
      <c r="F117" s="19"/>
      <c r="G117" s="19">
        <v>9.4</v>
      </c>
      <c r="H117" s="19">
        <v>3.35</v>
      </c>
      <c r="I117" s="19">
        <v>2.95</v>
      </c>
      <c r="J117" s="19">
        <v>80.099999999999994</v>
      </c>
      <c r="K117" s="25">
        <v>1.35</v>
      </c>
      <c r="L117" s="25">
        <v>4.8499999999999996</v>
      </c>
      <c r="M117" s="25">
        <v>6.5</v>
      </c>
      <c r="N117" s="25">
        <v>1.2</v>
      </c>
      <c r="O117" s="25">
        <v>9.5</v>
      </c>
      <c r="P117" s="25">
        <v>11.6</v>
      </c>
      <c r="Q117" s="25">
        <v>6.75</v>
      </c>
      <c r="R117" s="25">
        <v>2.7</v>
      </c>
    </row>
    <row r="118" spans="1:18">
      <c r="A118" s="4"/>
      <c r="E118" s="13"/>
      <c r="F118" s="14"/>
      <c r="G118" s="39"/>
      <c r="H118" s="41"/>
      <c r="I118" s="39"/>
      <c r="J118" s="39"/>
      <c r="K118" s="39"/>
      <c r="L118" s="39"/>
      <c r="M118" s="39"/>
      <c r="N118" s="39"/>
      <c r="O118" s="39"/>
      <c r="P118" s="39"/>
      <c r="Q118" s="39"/>
      <c r="R118" s="39"/>
    </row>
    <row r="119" spans="1:18">
      <c r="A119" s="4"/>
      <c r="E119" s="13"/>
      <c r="F119" s="15"/>
      <c r="G119" s="15">
        <f>SUM(G116:G118)/2</f>
        <v>4.9000000000000004</v>
      </c>
      <c r="H119" s="15">
        <f t="shared" ref="H119:R119" si="34">SUM(H116:H118)/3</f>
        <v>1.25</v>
      </c>
      <c r="I119" s="15">
        <f t="shared" si="34"/>
        <v>4.25</v>
      </c>
      <c r="J119" s="15">
        <f t="shared" si="34"/>
        <v>42.366666666666667</v>
      </c>
      <c r="K119" s="15">
        <f t="shared" si="34"/>
        <v>0.46</v>
      </c>
      <c r="L119" s="15">
        <f t="shared" si="34"/>
        <v>4.95</v>
      </c>
      <c r="M119" s="15">
        <f t="shared" si="34"/>
        <v>2.1666666666666665</v>
      </c>
      <c r="N119" s="15">
        <f t="shared" si="34"/>
        <v>0.46666666666666662</v>
      </c>
      <c r="O119" s="15">
        <f t="shared" si="34"/>
        <v>8.5</v>
      </c>
      <c r="P119" s="15">
        <f t="shared" si="34"/>
        <v>7.5333333333333341</v>
      </c>
      <c r="Q119" s="15">
        <f t="shared" si="34"/>
        <v>5.25</v>
      </c>
      <c r="R119" s="15">
        <f t="shared" si="34"/>
        <v>1.6333333333333335</v>
      </c>
    </row>
    <row r="120" spans="1:18">
      <c r="A120" s="4"/>
      <c r="B120" s="5" t="s">
        <v>32</v>
      </c>
      <c r="C120" s="4"/>
      <c r="D120" s="4"/>
      <c r="E120" s="13"/>
      <c r="F120" s="14"/>
      <c r="G120" s="14"/>
      <c r="H120" s="14"/>
      <c r="I120" s="14"/>
      <c r="J120" s="14"/>
      <c r="K120" s="21"/>
      <c r="L120" s="21"/>
      <c r="M120" s="21"/>
      <c r="N120" s="21"/>
      <c r="O120" s="21"/>
      <c r="P120" s="21"/>
      <c r="Q120" s="21"/>
      <c r="R120" s="21"/>
    </row>
    <row r="121" spans="1:18" ht="15.75" customHeight="1">
      <c r="A121" s="50" t="s">
        <v>70</v>
      </c>
      <c r="B121" s="50"/>
      <c r="C121" s="50"/>
      <c r="D121" s="50"/>
      <c r="E121" s="18">
        <v>250</v>
      </c>
      <c r="F121" s="19"/>
      <c r="G121" s="19">
        <v>4.76</v>
      </c>
      <c r="H121" s="19">
        <v>6.79</v>
      </c>
      <c r="I121" s="19">
        <v>11.7</v>
      </c>
      <c r="J121" s="19">
        <v>137.32</v>
      </c>
      <c r="K121" s="19">
        <v>0.56000000000000005</v>
      </c>
      <c r="L121" s="19">
        <v>4.5999999999999996</v>
      </c>
      <c r="M121" s="19">
        <v>16.84</v>
      </c>
      <c r="N121" s="19">
        <v>1.29</v>
      </c>
      <c r="O121" s="19">
        <v>26.72</v>
      </c>
      <c r="P121" s="19">
        <v>57.7</v>
      </c>
      <c r="Q121" s="19">
        <v>20.28</v>
      </c>
      <c r="R121" s="19">
        <v>0.93</v>
      </c>
    </row>
    <row r="122" spans="1:18">
      <c r="A122" s="4"/>
      <c r="B122" s="4"/>
      <c r="C122" s="4"/>
      <c r="D122" s="28"/>
      <c r="E122" s="28"/>
      <c r="F122" s="15"/>
      <c r="G122" s="27">
        <f>G121</f>
        <v>4.76</v>
      </c>
      <c r="H122" s="27">
        <f t="shared" ref="H122:R122" si="35">H121</f>
        <v>6.79</v>
      </c>
      <c r="I122" s="27">
        <f t="shared" si="35"/>
        <v>11.7</v>
      </c>
      <c r="J122" s="27">
        <f t="shared" si="35"/>
        <v>137.32</v>
      </c>
      <c r="K122" s="27">
        <f t="shared" si="35"/>
        <v>0.56000000000000005</v>
      </c>
      <c r="L122" s="27">
        <f t="shared" si="35"/>
        <v>4.5999999999999996</v>
      </c>
      <c r="M122" s="27">
        <f t="shared" si="35"/>
        <v>16.84</v>
      </c>
      <c r="N122" s="27">
        <f t="shared" si="35"/>
        <v>1.29</v>
      </c>
      <c r="O122" s="27">
        <f t="shared" si="35"/>
        <v>26.72</v>
      </c>
      <c r="P122" s="27">
        <f t="shared" si="35"/>
        <v>57.7</v>
      </c>
      <c r="Q122" s="27">
        <f t="shared" si="35"/>
        <v>20.28</v>
      </c>
      <c r="R122" s="27">
        <f t="shared" si="35"/>
        <v>0.93</v>
      </c>
    </row>
    <row r="123" spans="1:18">
      <c r="A123" s="4"/>
      <c r="B123" s="5" t="s">
        <v>29</v>
      </c>
      <c r="C123" s="4"/>
      <c r="D123" s="4"/>
      <c r="E123" s="13"/>
      <c r="F123" s="15"/>
      <c r="G123" s="15"/>
      <c r="H123" s="15"/>
      <c r="I123" s="15"/>
      <c r="J123" s="15"/>
      <c r="K123" s="21"/>
      <c r="L123" s="21"/>
      <c r="M123" s="21"/>
      <c r="N123" s="21"/>
      <c r="O123" s="21"/>
      <c r="P123" s="21"/>
      <c r="Q123" s="21"/>
      <c r="R123" s="21"/>
    </row>
    <row r="124" spans="1:18" ht="15" customHeight="1">
      <c r="A124" s="4" t="s">
        <v>36</v>
      </c>
      <c r="B124" s="4"/>
      <c r="C124" s="4"/>
      <c r="D124" s="4"/>
      <c r="E124" s="13" t="s">
        <v>54</v>
      </c>
      <c r="F124" s="14"/>
      <c r="G124" s="19">
        <v>10.09</v>
      </c>
      <c r="H124" s="25">
        <v>28.27</v>
      </c>
      <c r="I124" s="25">
        <v>0.45</v>
      </c>
      <c r="J124" s="25">
        <v>298</v>
      </c>
      <c r="K124" s="25">
        <v>0.16</v>
      </c>
      <c r="L124" s="25"/>
      <c r="M124" s="25">
        <v>36.36</v>
      </c>
      <c r="N124" s="25">
        <v>0.45</v>
      </c>
      <c r="O124" s="25">
        <v>36.6</v>
      </c>
      <c r="P124" s="25">
        <v>147.19999999999999</v>
      </c>
      <c r="Q124" s="25">
        <v>1</v>
      </c>
      <c r="R124" s="25">
        <v>1.63</v>
      </c>
    </row>
    <row r="125" spans="1:18"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</row>
    <row r="126" spans="1:18">
      <c r="A126" s="50" t="s">
        <v>71</v>
      </c>
      <c r="B126" s="50"/>
      <c r="C126" s="50"/>
      <c r="D126" s="50"/>
      <c r="E126" s="11" t="s">
        <v>72</v>
      </c>
      <c r="F126" s="14"/>
      <c r="G126" s="19">
        <v>17.940000000000001</v>
      </c>
      <c r="H126" s="19">
        <v>6.41</v>
      </c>
      <c r="I126" s="19">
        <v>5.15</v>
      </c>
      <c r="J126" s="19">
        <v>151</v>
      </c>
      <c r="K126" s="19">
        <v>0.06</v>
      </c>
      <c r="L126" s="19">
        <v>0.64</v>
      </c>
      <c r="M126" s="19">
        <v>32</v>
      </c>
      <c r="N126" s="19">
        <v>1.44</v>
      </c>
      <c r="O126" s="19">
        <v>46.4</v>
      </c>
      <c r="P126" s="19">
        <v>86.4</v>
      </c>
      <c r="Q126" s="19">
        <v>24</v>
      </c>
      <c r="R126" s="19">
        <v>1.44</v>
      </c>
    </row>
    <row r="127" spans="1:18">
      <c r="A127" s="4"/>
      <c r="B127" s="4"/>
      <c r="C127" s="4"/>
      <c r="D127" s="4"/>
      <c r="E127" s="13"/>
      <c r="F127" s="15"/>
      <c r="G127" s="15">
        <f>(G126+G124)/2</f>
        <v>14.015000000000001</v>
      </c>
      <c r="H127" s="15">
        <f t="shared" ref="H127:R127" si="36">(H126+H124)/2</f>
        <v>17.34</v>
      </c>
      <c r="I127" s="15">
        <f t="shared" si="36"/>
        <v>2.8000000000000003</v>
      </c>
      <c r="J127" s="15">
        <f t="shared" si="36"/>
        <v>224.5</v>
      </c>
      <c r="K127" s="15">
        <f t="shared" si="36"/>
        <v>0.11</v>
      </c>
      <c r="L127" s="15">
        <f t="shared" si="36"/>
        <v>0.32</v>
      </c>
      <c r="M127" s="15">
        <f t="shared" si="36"/>
        <v>34.18</v>
      </c>
      <c r="N127" s="15">
        <f t="shared" si="36"/>
        <v>0.94499999999999995</v>
      </c>
      <c r="O127" s="15">
        <f t="shared" si="36"/>
        <v>41.5</v>
      </c>
      <c r="P127" s="15">
        <f t="shared" si="36"/>
        <v>116.8</v>
      </c>
      <c r="Q127" s="15">
        <f t="shared" si="36"/>
        <v>12.5</v>
      </c>
      <c r="R127" s="15">
        <f t="shared" si="36"/>
        <v>1.5349999999999999</v>
      </c>
    </row>
    <row r="128" spans="1:18">
      <c r="A128" s="4"/>
      <c r="B128" s="5" t="s">
        <v>30</v>
      </c>
      <c r="C128" s="5"/>
      <c r="D128" s="4"/>
      <c r="E128" s="13"/>
      <c r="F128" s="13"/>
      <c r="G128" s="14"/>
      <c r="H128" s="14"/>
      <c r="I128" s="14"/>
      <c r="J128" s="14"/>
      <c r="K128" s="21"/>
      <c r="L128" s="21"/>
      <c r="M128" s="21"/>
      <c r="N128" s="21"/>
      <c r="O128" s="21"/>
      <c r="P128" s="21"/>
      <c r="Q128" s="21"/>
      <c r="R128" s="21"/>
    </row>
    <row r="129" spans="1:19">
      <c r="A129" s="17" t="s">
        <v>91</v>
      </c>
      <c r="B129" s="17"/>
      <c r="C129" s="17"/>
      <c r="D129" s="17"/>
      <c r="E129" s="18" t="s">
        <v>15</v>
      </c>
      <c r="F129" s="19"/>
      <c r="G129" s="19">
        <v>5.79</v>
      </c>
      <c r="H129" s="19">
        <v>8.1999999999999993</v>
      </c>
      <c r="I129" s="19">
        <v>35.07</v>
      </c>
      <c r="J129" s="19">
        <v>257</v>
      </c>
      <c r="K129" s="25">
        <v>0.1</v>
      </c>
      <c r="L129" s="25"/>
      <c r="M129" s="25">
        <v>17.7</v>
      </c>
      <c r="N129" s="25">
        <v>0.8</v>
      </c>
      <c r="O129" s="25">
        <v>9.3000000000000007</v>
      </c>
      <c r="P129" s="25">
        <v>40.6</v>
      </c>
      <c r="Q129" s="25">
        <v>7.3</v>
      </c>
      <c r="R129" s="25">
        <v>0.8</v>
      </c>
    </row>
    <row r="130" spans="1:19">
      <c r="A130" s="4"/>
      <c r="B130" s="5" t="s">
        <v>31</v>
      </c>
      <c r="C130" s="5"/>
      <c r="D130" s="4"/>
      <c r="E130" s="13"/>
      <c r="F130" s="15"/>
      <c r="G130" s="15">
        <f>SUM(G129)</f>
        <v>5.79</v>
      </c>
      <c r="H130" s="15">
        <f>SUM(H129)</f>
        <v>8.1999999999999993</v>
      </c>
      <c r="I130" s="15">
        <f>SUM(I129)</f>
        <v>35.07</v>
      </c>
      <c r="J130" s="15">
        <f>SUM(J129)</f>
        <v>257</v>
      </c>
      <c r="K130" s="27">
        <f>SUM(K129)</f>
        <v>0.1</v>
      </c>
      <c r="L130" s="27">
        <f t="shared" ref="L130:M130" si="37">SUM(L129)</f>
        <v>0</v>
      </c>
      <c r="M130" s="27">
        <f t="shared" si="37"/>
        <v>17.7</v>
      </c>
      <c r="N130" s="27">
        <f t="shared" ref="N130:R130" si="38">SUM(N129)</f>
        <v>0.8</v>
      </c>
      <c r="O130" s="27">
        <f t="shared" si="38"/>
        <v>9.3000000000000007</v>
      </c>
      <c r="P130" s="27">
        <f t="shared" si="38"/>
        <v>40.6</v>
      </c>
      <c r="Q130" s="27">
        <f t="shared" si="38"/>
        <v>7.3</v>
      </c>
      <c r="R130" s="27">
        <f t="shared" si="38"/>
        <v>0.8</v>
      </c>
    </row>
    <row r="131" spans="1:19">
      <c r="A131" s="63" t="s">
        <v>77</v>
      </c>
      <c r="B131" s="63"/>
      <c r="C131" s="63"/>
      <c r="D131" s="63"/>
      <c r="E131" s="13" t="s">
        <v>44</v>
      </c>
      <c r="F131" s="10"/>
      <c r="G131" s="14">
        <v>0.46</v>
      </c>
      <c r="H131" s="14">
        <v>0.02</v>
      </c>
      <c r="I131" s="14">
        <v>16.25</v>
      </c>
      <c r="J131" s="14">
        <v>67</v>
      </c>
      <c r="K131" s="21">
        <v>0</v>
      </c>
      <c r="L131" s="21">
        <v>0</v>
      </c>
      <c r="M131" s="21">
        <v>0</v>
      </c>
      <c r="N131" s="21">
        <v>0</v>
      </c>
      <c r="O131" s="21">
        <v>0.4</v>
      </c>
      <c r="P131" s="21">
        <v>0</v>
      </c>
      <c r="Q131" s="21">
        <v>0</v>
      </c>
      <c r="R131" s="21">
        <v>0.4</v>
      </c>
    </row>
    <row r="132" spans="1:19">
      <c r="A132" s="4"/>
      <c r="B132" s="4"/>
      <c r="C132" s="4"/>
      <c r="D132" s="4"/>
      <c r="E132" s="13"/>
      <c r="F132" s="15"/>
      <c r="G132" s="15">
        <f>G131</f>
        <v>0.46</v>
      </c>
      <c r="H132" s="15">
        <f t="shared" ref="H132:R132" si="39">H131</f>
        <v>0.02</v>
      </c>
      <c r="I132" s="15">
        <f t="shared" si="39"/>
        <v>16.25</v>
      </c>
      <c r="J132" s="15">
        <f t="shared" si="39"/>
        <v>67</v>
      </c>
      <c r="K132" s="15">
        <f t="shared" si="39"/>
        <v>0</v>
      </c>
      <c r="L132" s="15">
        <f t="shared" si="39"/>
        <v>0</v>
      </c>
      <c r="M132" s="15">
        <f t="shared" si="39"/>
        <v>0</v>
      </c>
      <c r="N132" s="15">
        <f t="shared" si="39"/>
        <v>0</v>
      </c>
      <c r="O132" s="15">
        <f t="shared" si="39"/>
        <v>0.4</v>
      </c>
      <c r="P132" s="15">
        <f t="shared" si="39"/>
        <v>0</v>
      </c>
      <c r="Q132" s="15">
        <f t="shared" si="39"/>
        <v>0</v>
      </c>
      <c r="R132" s="15">
        <f t="shared" si="39"/>
        <v>0.4</v>
      </c>
      <c r="S132" s="15"/>
    </row>
    <row r="133" spans="1:19">
      <c r="A133" s="4" t="s">
        <v>4</v>
      </c>
      <c r="B133" s="4"/>
      <c r="C133" s="4"/>
      <c r="D133" s="4"/>
      <c r="E133" s="13" t="s">
        <v>85</v>
      </c>
      <c r="F133" s="14"/>
      <c r="G133" s="14">
        <v>2.9</v>
      </c>
      <c r="H133" s="14">
        <v>0.8</v>
      </c>
      <c r="I133" s="14">
        <v>17</v>
      </c>
      <c r="J133" s="14">
        <v>90</v>
      </c>
      <c r="K133" s="21">
        <v>0.04</v>
      </c>
      <c r="L133" s="21"/>
      <c r="M133" s="21"/>
      <c r="N133" s="21">
        <v>0.4</v>
      </c>
      <c r="O133" s="21">
        <v>8.6999999999999993</v>
      </c>
      <c r="P133" s="21">
        <v>34.1</v>
      </c>
      <c r="Q133" s="21">
        <v>9.1</v>
      </c>
      <c r="R133" s="21">
        <v>0.52</v>
      </c>
    </row>
    <row r="134" spans="1:19">
      <c r="A134" s="4"/>
      <c r="B134" s="4"/>
      <c r="C134" s="4"/>
      <c r="D134" s="4"/>
      <c r="E134" s="13"/>
      <c r="F134" s="14"/>
      <c r="G134" s="15">
        <f>G133</f>
        <v>2.9</v>
      </c>
      <c r="H134" s="15">
        <f t="shared" ref="H134:R134" si="40">H133</f>
        <v>0.8</v>
      </c>
      <c r="I134" s="15">
        <f t="shared" si="40"/>
        <v>17</v>
      </c>
      <c r="J134" s="15">
        <f t="shared" si="40"/>
        <v>90</v>
      </c>
      <c r="K134" s="15">
        <f t="shared" si="40"/>
        <v>0.04</v>
      </c>
      <c r="L134" s="15">
        <f t="shared" si="40"/>
        <v>0</v>
      </c>
      <c r="M134" s="15">
        <f t="shared" si="40"/>
        <v>0</v>
      </c>
      <c r="N134" s="15">
        <f t="shared" si="40"/>
        <v>0.4</v>
      </c>
      <c r="O134" s="15">
        <f t="shared" si="40"/>
        <v>8.6999999999999993</v>
      </c>
      <c r="P134" s="15">
        <f t="shared" si="40"/>
        <v>34.1</v>
      </c>
      <c r="Q134" s="15">
        <f t="shared" si="40"/>
        <v>9.1</v>
      </c>
      <c r="R134" s="15">
        <f t="shared" si="40"/>
        <v>0.52</v>
      </c>
    </row>
    <row r="135" spans="1:19">
      <c r="A135" s="4"/>
      <c r="B135" s="4"/>
      <c r="C135" s="4"/>
      <c r="D135" s="4"/>
      <c r="E135" s="13"/>
      <c r="F135" s="14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</row>
    <row r="136" spans="1:19">
      <c r="A136" s="4"/>
      <c r="B136" s="4"/>
      <c r="C136" s="4"/>
      <c r="D136" s="49"/>
      <c r="E136" s="22" t="s">
        <v>5</v>
      </c>
      <c r="F136" s="29"/>
      <c r="G136" s="15">
        <f>G134+G132+G130+G127+G122+G119</f>
        <v>32.824999999999996</v>
      </c>
      <c r="H136" s="15">
        <f t="shared" ref="H136:R136" si="41">H134+H132+H130+H127+H122+H119</f>
        <v>34.4</v>
      </c>
      <c r="I136" s="15">
        <f t="shared" si="41"/>
        <v>87.07</v>
      </c>
      <c r="J136" s="15">
        <f t="shared" si="41"/>
        <v>818.18666666666661</v>
      </c>
      <c r="K136" s="15">
        <f t="shared" si="41"/>
        <v>1.27</v>
      </c>
      <c r="L136" s="15">
        <f t="shared" si="41"/>
        <v>9.870000000000001</v>
      </c>
      <c r="M136" s="15">
        <f t="shared" si="41"/>
        <v>70.88666666666667</v>
      </c>
      <c r="N136" s="15">
        <f t="shared" si="41"/>
        <v>3.9016666666666668</v>
      </c>
      <c r="O136" s="15">
        <f t="shared" si="41"/>
        <v>95.12</v>
      </c>
      <c r="P136" s="15">
        <f t="shared" si="41"/>
        <v>256.73333333333335</v>
      </c>
      <c r="Q136" s="15">
        <f t="shared" si="41"/>
        <v>54.43</v>
      </c>
      <c r="R136" s="15">
        <f t="shared" si="41"/>
        <v>5.8183333333333334</v>
      </c>
    </row>
    <row r="137" spans="1:19">
      <c r="A137" s="4"/>
      <c r="B137" s="5"/>
      <c r="C137" s="4"/>
      <c r="D137" s="49"/>
      <c r="E137" s="13"/>
      <c r="F137" s="14"/>
      <c r="G137" s="14"/>
      <c r="H137" s="14"/>
      <c r="I137" s="14"/>
      <c r="J137" s="44">
        <f>J136*60%/1627.8</f>
        <v>0.30158004668878235</v>
      </c>
      <c r="K137" s="21"/>
      <c r="L137" s="21"/>
      <c r="M137" s="21"/>
      <c r="N137" s="21"/>
      <c r="O137" s="21"/>
      <c r="P137" s="21"/>
      <c r="Q137" s="21"/>
      <c r="R137" s="21"/>
    </row>
    <row r="138" spans="1:19">
      <c r="A138" s="4"/>
      <c r="B138" s="4"/>
      <c r="C138" s="4"/>
      <c r="D138" s="4"/>
      <c r="E138" s="28"/>
      <c r="F138" s="14"/>
      <c r="G138" s="14"/>
      <c r="H138" s="14"/>
      <c r="I138" s="14"/>
      <c r="J138" s="14"/>
    </row>
    <row r="139" spans="1:19">
      <c r="B139" s="34" t="s">
        <v>43</v>
      </c>
      <c r="C139" s="5"/>
      <c r="D139" s="4"/>
      <c r="E139" s="4"/>
      <c r="F139" s="4"/>
      <c r="G139" s="40"/>
      <c r="H139" s="38"/>
      <c r="I139" s="38"/>
      <c r="J139" s="15"/>
    </row>
    <row r="140" spans="1:19">
      <c r="A140" s="32" t="s">
        <v>80</v>
      </c>
      <c r="B140" s="32"/>
      <c r="C140" s="32"/>
      <c r="E140" s="4"/>
      <c r="F140" s="5"/>
      <c r="G140" s="38"/>
      <c r="H140" s="38"/>
      <c r="I140" s="38"/>
      <c r="J140" s="15"/>
    </row>
    <row r="141" spans="1:19" ht="15.75" customHeight="1">
      <c r="A141" s="72" t="s">
        <v>64</v>
      </c>
      <c r="B141" s="72"/>
      <c r="C141" s="72"/>
      <c r="D141" s="72"/>
      <c r="E141" s="18">
        <v>60</v>
      </c>
      <c r="F141" s="18"/>
      <c r="G141" s="31">
        <v>0.59</v>
      </c>
      <c r="H141" s="31">
        <v>6.1</v>
      </c>
      <c r="I141" s="31">
        <v>2.04</v>
      </c>
      <c r="J141" s="31">
        <v>67</v>
      </c>
      <c r="K141" s="31">
        <v>1.2E-2</v>
      </c>
      <c r="L141" s="19">
        <v>3.87</v>
      </c>
      <c r="M141" s="19">
        <v>0.06</v>
      </c>
      <c r="N141" s="19">
        <v>0.09</v>
      </c>
      <c r="O141" s="19">
        <v>11.7</v>
      </c>
      <c r="P141" s="19">
        <v>11.4</v>
      </c>
      <c r="Q141" s="19">
        <v>4.8</v>
      </c>
      <c r="R141" s="19">
        <v>0.21</v>
      </c>
    </row>
    <row r="142" spans="1:19">
      <c r="A142" s="17" t="s">
        <v>55</v>
      </c>
      <c r="B142" s="17"/>
      <c r="C142" s="17"/>
      <c r="D142" s="17"/>
      <c r="E142" s="18">
        <v>100</v>
      </c>
      <c r="F142" s="19"/>
      <c r="G142" s="19">
        <v>2.36</v>
      </c>
      <c r="H142" s="19">
        <v>7.49</v>
      </c>
      <c r="I142" s="19">
        <v>14.89</v>
      </c>
      <c r="J142" s="19">
        <v>136</v>
      </c>
      <c r="K142" s="25">
        <v>3.4000000000000002E-2</v>
      </c>
      <c r="L142" s="25"/>
      <c r="M142" s="25">
        <v>40</v>
      </c>
      <c r="N142" s="25">
        <v>0.44</v>
      </c>
      <c r="O142" s="25">
        <v>8.4</v>
      </c>
      <c r="P142" s="25">
        <v>22.5</v>
      </c>
      <c r="Q142" s="25">
        <v>4.2</v>
      </c>
      <c r="R142" s="25">
        <v>0.35</v>
      </c>
    </row>
    <row r="143" spans="1:19">
      <c r="A143" s="4" t="s">
        <v>46</v>
      </c>
      <c r="B143" s="4"/>
      <c r="C143" s="4"/>
      <c r="D143" s="4"/>
      <c r="E143" s="13" t="s">
        <v>47</v>
      </c>
      <c r="F143" s="15"/>
      <c r="G143" s="14">
        <v>6.93</v>
      </c>
      <c r="H143" s="14">
        <v>11.65</v>
      </c>
      <c r="I143" s="14">
        <v>46.36</v>
      </c>
      <c r="J143" s="14">
        <v>323</v>
      </c>
      <c r="K143" s="21">
        <v>0.44</v>
      </c>
      <c r="L143" s="21">
        <v>2.7</v>
      </c>
      <c r="M143" s="21"/>
      <c r="N143" s="21">
        <v>0.5</v>
      </c>
      <c r="O143" s="21">
        <v>80.58</v>
      </c>
      <c r="P143" s="21">
        <v>70.5</v>
      </c>
      <c r="Q143" s="21">
        <v>226.75</v>
      </c>
      <c r="R143" s="21">
        <v>56.75</v>
      </c>
    </row>
    <row r="144" spans="1:19">
      <c r="A144" s="4"/>
      <c r="B144" s="4"/>
      <c r="C144" s="4"/>
      <c r="D144" s="4"/>
      <c r="E144" s="13"/>
      <c r="F144" s="15"/>
      <c r="G144" s="14"/>
      <c r="H144" s="14"/>
      <c r="I144" s="14"/>
      <c r="J144" s="14"/>
      <c r="K144" s="21"/>
      <c r="L144" s="21"/>
      <c r="M144" s="21"/>
      <c r="N144" s="21"/>
      <c r="O144" s="21"/>
      <c r="P144" s="21"/>
      <c r="Q144" s="21"/>
      <c r="R144" s="21"/>
    </row>
    <row r="145" spans="1:20">
      <c r="A145" s="4"/>
      <c r="B145" s="4"/>
      <c r="C145" s="4"/>
      <c r="D145" s="4"/>
      <c r="E145" s="13"/>
      <c r="F145" s="15"/>
      <c r="G145" s="15">
        <f>SUM(G142:G144)/3</f>
        <v>3.0966666666666662</v>
      </c>
      <c r="H145" s="15">
        <f t="shared" ref="H145:R145" si="42">SUM(H142:H144)/3</f>
        <v>6.38</v>
      </c>
      <c r="I145" s="15">
        <f t="shared" si="42"/>
        <v>20.416666666666668</v>
      </c>
      <c r="J145" s="15">
        <f t="shared" si="42"/>
        <v>153</v>
      </c>
      <c r="K145" s="15">
        <f t="shared" si="42"/>
        <v>0.158</v>
      </c>
      <c r="L145" s="15">
        <f t="shared" si="42"/>
        <v>0.9</v>
      </c>
      <c r="M145" s="15">
        <f t="shared" si="42"/>
        <v>13.333333333333334</v>
      </c>
      <c r="N145" s="15">
        <f t="shared" si="42"/>
        <v>0.3133333333333333</v>
      </c>
      <c r="O145" s="15">
        <f t="shared" si="42"/>
        <v>29.66</v>
      </c>
      <c r="P145" s="15">
        <f t="shared" si="42"/>
        <v>31</v>
      </c>
      <c r="Q145" s="15">
        <f t="shared" si="42"/>
        <v>76.983333333333334</v>
      </c>
      <c r="R145" s="15">
        <f t="shared" si="42"/>
        <v>19.033333333333335</v>
      </c>
    </row>
    <row r="146" spans="1:20" ht="15" customHeight="1">
      <c r="A146" s="4"/>
      <c r="B146" s="5" t="s">
        <v>32</v>
      </c>
      <c r="C146" s="4"/>
      <c r="D146" s="4"/>
      <c r="E146" s="13"/>
      <c r="F146" s="14"/>
      <c r="G146" s="14"/>
      <c r="H146" s="14"/>
      <c r="I146" s="14"/>
      <c r="J146" s="14"/>
      <c r="K146" s="21"/>
      <c r="L146" s="21"/>
      <c r="M146" s="21"/>
      <c r="N146" s="21"/>
      <c r="O146" s="21"/>
      <c r="P146" s="21"/>
      <c r="Q146" s="21"/>
      <c r="R146" s="21"/>
    </row>
    <row r="147" spans="1:20" s="4" customFormat="1">
      <c r="A147" s="69" t="s">
        <v>73</v>
      </c>
      <c r="B147" s="69"/>
      <c r="C147" s="69"/>
      <c r="D147" s="69"/>
      <c r="E147" s="13">
        <v>250</v>
      </c>
      <c r="F147" s="19"/>
      <c r="G147" s="19">
        <v>2.84</v>
      </c>
      <c r="H147" s="19">
        <v>3.67</v>
      </c>
      <c r="I147" s="19">
        <v>15.03</v>
      </c>
      <c r="J147" s="19">
        <v>115.2</v>
      </c>
      <c r="K147" s="25">
        <v>0.08</v>
      </c>
      <c r="L147" s="25">
        <v>4.5999999999999996</v>
      </c>
      <c r="M147" s="25">
        <v>16.84</v>
      </c>
      <c r="N147" s="25">
        <v>1.29</v>
      </c>
      <c r="O147" s="25">
        <v>26.72</v>
      </c>
      <c r="P147" s="25">
        <v>57.7</v>
      </c>
      <c r="Q147" s="25">
        <v>20.28</v>
      </c>
      <c r="R147" s="25">
        <v>0.93</v>
      </c>
    </row>
    <row r="148" spans="1:20">
      <c r="A148" s="4"/>
      <c r="B148" s="4"/>
      <c r="C148" s="4"/>
      <c r="D148" s="28"/>
      <c r="E148" s="28"/>
      <c r="F148" s="15"/>
      <c r="G148" s="27">
        <f>G147</f>
        <v>2.84</v>
      </c>
      <c r="H148" s="27">
        <f t="shared" ref="H148:R148" si="43">H147</f>
        <v>3.67</v>
      </c>
      <c r="I148" s="27">
        <f t="shared" si="43"/>
        <v>15.03</v>
      </c>
      <c r="J148" s="27">
        <f t="shared" si="43"/>
        <v>115.2</v>
      </c>
      <c r="K148" s="27">
        <f t="shared" si="43"/>
        <v>0.08</v>
      </c>
      <c r="L148" s="27">
        <f t="shared" si="43"/>
        <v>4.5999999999999996</v>
      </c>
      <c r="M148" s="27">
        <f t="shared" si="43"/>
        <v>16.84</v>
      </c>
      <c r="N148" s="27">
        <f t="shared" si="43"/>
        <v>1.29</v>
      </c>
      <c r="O148" s="27">
        <f t="shared" si="43"/>
        <v>26.72</v>
      </c>
      <c r="P148" s="27">
        <f t="shared" si="43"/>
        <v>57.7</v>
      </c>
      <c r="Q148" s="27">
        <f t="shared" si="43"/>
        <v>20.28</v>
      </c>
      <c r="R148" s="27">
        <f t="shared" si="43"/>
        <v>0.93</v>
      </c>
    </row>
    <row r="149" spans="1:20">
      <c r="A149" s="4"/>
      <c r="B149" s="5" t="s">
        <v>29</v>
      </c>
      <c r="C149" s="4"/>
      <c r="D149" s="4"/>
      <c r="E149" s="4"/>
      <c r="F149" s="15"/>
      <c r="G149" s="15"/>
      <c r="H149" s="15"/>
      <c r="I149" s="15"/>
      <c r="J149" s="15"/>
      <c r="K149" s="21"/>
      <c r="L149" s="21"/>
      <c r="M149" s="21"/>
      <c r="N149" s="21"/>
      <c r="O149" s="21"/>
      <c r="P149" s="21"/>
      <c r="Q149" s="21"/>
      <c r="R149" s="21"/>
    </row>
    <row r="150" spans="1:20">
      <c r="A150" s="63" t="s">
        <v>51</v>
      </c>
      <c r="B150" s="58"/>
      <c r="C150" s="58"/>
      <c r="D150" s="58"/>
      <c r="E150" s="13" t="s">
        <v>52</v>
      </c>
      <c r="F150" s="14"/>
      <c r="G150" s="39">
        <v>14.88</v>
      </c>
      <c r="H150" s="39">
        <v>12.21</v>
      </c>
      <c r="I150" s="39">
        <v>0.48</v>
      </c>
      <c r="J150" s="39">
        <v>207</v>
      </c>
      <c r="K150" s="39">
        <v>0.03</v>
      </c>
      <c r="L150" s="39">
        <v>14.2</v>
      </c>
      <c r="M150" s="39">
        <v>25.3</v>
      </c>
      <c r="N150" s="39">
        <v>1.3</v>
      </c>
      <c r="O150" s="39">
        <v>39.6</v>
      </c>
      <c r="P150" s="39">
        <v>68.3</v>
      </c>
      <c r="Q150" s="39">
        <v>14.3</v>
      </c>
      <c r="R150" s="39">
        <v>7.3</v>
      </c>
    </row>
    <row r="151" spans="1:20">
      <c r="A151" s="69" t="s">
        <v>74</v>
      </c>
      <c r="B151" s="69"/>
      <c r="C151" s="69"/>
      <c r="D151" s="69"/>
      <c r="E151" s="13">
        <v>100</v>
      </c>
      <c r="F151" s="14"/>
      <c r="G151" s="10">
        <v>15.25</v>
      </c>
      <c r="H151" s="10">
        <v>12.5</v>
      </c>
      <c r="I151" s="10">
        <v>7.03</v>
      </c>
      <c r="J151" s="10">
        <v>202</v>
      </c>
      <c r="K151" s="10">
        <v>0.16</v>
      </c>
      <c r="L151" s="10">
        <v>1.97</v>
      </c>
      <c r="M151" s="10">
        <v>19.41</v>
      </c>
      <c r="N151" s="10">
        <v>4.59</v>
      </c>
      <c r="O151" s="10">
        <v>22.5</v>
      </c>
      <c r="P151" s="10">
        <v>160.30000000000001</v>
      </c>
      <c r="Q151" s="10">
        <v>28.78</v>
      </c>
      <c r="R151" s="10">
        <v>1.153</v>
      </c>
    </row>
    <row r="152" spans="1:20" ht="17.25" customHeight="1">
      <c r="A152" s="50"/>
      <c r="B152" s="50"/>
      <c r="C152" s="50"/>
      <c r="D152" s="50"/>
      <c r="E152" s="13"/>
      <c r="F152" s="14"/>
      <c r="G152" s="30">
        <f>SUM(G150:G151)/2</f>
        <v>15.065000000000001</v>
      </c>
      <c r="H152" s="30">
        <f t="shared" ref="H152:R152" si="44">SUM(H150:H151)/2</f>
        <v>12.355</v>
      </c>
      <c r="I152" s="30">
        <f t="shared" si="44"/>
        <v>3.7549999999999999</v>
      </c>
      <c r="J152" s="30">
        <f t="shared" si="44"/>
        <v>204.5</v>
      </c>
      <c r="K152" s="30">
        <f t="shared" si="44"/>
        <v>9.5000000000000001E-2</v>
      </c>
      <c r="L152" s="30">
        <f t="shared" si="44"/>
        <v>8.0849999999999991</v>
      </c>
      <c r="M152" s="30">
        <f t="shared" si="44"/>
        <v>22.355</v>
      </c>
      <c r="N152" s="30">
        <f t="shared" si="44"/>
        <v>2.9449999999999998</v>
      </c>
      <c r="O152" s="30">
        <f t="shared" si="44"/>
        <v>31.05</v>
      </c>
      <c r="P152" s="30">
        <f t="shared" si="44"/>
        <v>114.30000000000001</v>
      </c>
      <c r="Q152" s="30">
        <f t="shared" si="44"/>
        <v>21.54</v>
      </c>
      <c r="R152" s="30">
        <f t="shared" si="44"/>
        <v>4.2264999999999997</v>
      </c>
    </row>
    <row r="153" spans="1:20">
      <c r="A153" s="4"/>
      <c r="B153" s="5" t="s">
        <v>76</v>
      </c>
      <c r="C153" s="4"/>
      <c r="D153" s="4"/>
      <c r="F153" s="15"/>
      <c r="G153" s="15"/>
      <c r="H153" s="14"/>
      <c r="I153" s="14"/>
      <c r="J153" s="14"/>
      <c r="K153" s="21"/>
      <c r="L153" s="21"/>
      <c r="M153" s="21"/>
      <c r="N153" s="21"/>
      <c r="O153" s="21"/>
      <c r="P153" s="21"/>
      <c r="Q153" s="21"/>
      <c r="R153" s="21"/>
    </row>
    <row r="154" spans="1:20">
      <c r="A154" s="4" t="s">
        <v>56</v>
      </c>
      <c r="B154" s="4"/>
      <c r="C154" s="4"/>
      <c r="D154" s="4"/>
      <c r="E154" s="13">
        <v>150</v>
      </c>
      <c r="F154" s="14"/>
      <c r="G154" s="31">
        <v>4.3</v>
      </c>
      <c r="H154" s="31">
        <v>9.6999999999999993</v>
      </c>
      <c r="I154" s="31">
        <v>24.6</v>
      </c>
      <c r="J154" s="31">
        <v>204</v>
      </c>
      <c r="K154" s="31">
        <v>0.05</v>
      </c>
      <c r="L154" s="19">
        <v>9.5399999999999991</v>
      </c>
      <c r="M154" s="19">
        <v>12.9</v>
      </c>
      <c r="N154" s="19">
        <v>3.7</v>
      </c>
      <c r="O154" s="19">
        <v>43.5</v>
      </c>
      <c r="P154" s="19">
        <v>58.4</v>
      </c>
      <c r="Q154" s="19">
        <v>30</v>
      </c>
      <c r="R154" s="19">
        <v>0.95</v>
      </c>
    </row>
    <row r="155" spans="1:20">
      <c r="A155" s="17" t="s">
        <v>92</v>
      </c>
      <c r="B155" s="26"/>
      <c r="C155" s="26"/>
      <c r="D155" s="26"/>
      <c r="E155" s="18" t="s">
        <v>13</v>
      </c>
      <c r="F155" s="19"/>
      <c r="G155" s="19">
        <v>19.13</v>
      </c>
      <c r="H155" s="19">
        <v>10.050000000000001</v>
      </c>
      <c r="I155" s="19">
        <v>38.130000000000003</v>
      </c>
      <c r="J155" s="19">
        <v>326.89999999999998</v>
      </c>
      <c r="K155" s="25">
        <v>0.59</v>
      </c>
      <c r="L155" s="25">
        <v>5.0759999999999996</v>
      </c>
      <c r="M155" s="25">
        <v>71.42</v>
      </c>
      <c r="N155" s="25">
        <v>36.1</v>
      </c>
      <c r="O155" s="25">
        <v>166.3</v>
      </c>
      <c r="P155" s="25">
        <v>297.7</v>
      </c>
      <c r="Q155" s="25">
        <v>131.6</v>
      </c>
      <c r="R155" s="25">
        <v>6.37</v>
      </c>
    </row>
    <row r="156" spans="1:20" s="4" customFormat="1" ht="15" customHeight="1">
      <c r="A156" s="50" t="s">
        <v>75</v>
      </c>
      <c r="B156" s="50"/>
      <c r="C156" s="50"/>
      <c r="D156" s="50"/>
      <c r="E156" s="13">
        <v>150</v>
      </c>
      <c r="F156" s="14"/>
      <c r="G156" s="14">
        <v>3.34</v>
      </c>
      <c r="H156" s="14">
        <v>8.5</v>
      </c>
      <c r="I156" s="14">
        <v>21.6</v>
      </c>
      <c r="J156" s="14">
        <v>176</v>
      </c>
      <c r="K156" s="14">
        <v>0.1</v>
      </c>
      <c r="L156" s="14">
        <v>16.309999999999999</v>
      </c>
      <c r="M156" s="14"/>
      <c r="N156" s="14">
        <v>0.1</v>
      </c>
      <c r="O156" s="14">
        <v>13.5</v>
      </c>
      <c r="P156" s="14">
        <v>60.8</v>
      </c>
      <c r="Q156" s="14">
        <v>24.8</v>
      </c>
      <c r="R156" s="14">
        <v>0.9</v>
      </c>
      <c r="T156" s="13"/>
    </row>
    <row r="157" spans="1:20">
      <c r="A157" s="17"/>
      <c r="B157" s="26"/>
      <c r="C157" s="26"/>
      <c r="D157" s="26"/>
      <c r="E157" s="18"/>
      <c r="F157" s="19"/>
      <c r="G157" s="42">
        <f>SUM(G154:G155)/3</f>
        <v>7.81</v>
      </c>
      <c r="H157" s="42">
        <f t="shared" ref="H157:R157" si="45">SUM(H154:H155)/3</f>
        <v>6.583333333333333</v>
      </c>
      <c r="I157" s="42">
        <f t="shared" si="45"/>
        <v>20.91</v>
      </c>
      <c r="J157" s="42">
        <f t="shared" si="45"/>
        <v>176.96666666666667</v>
      </c>
      <c r="K157" s="42">
        <f t="shared" si="45"/>
        <v>0.21333333333333335</v>
      </c>
      <c r="L157" s="42">
        <f t="shared" si="45"/>
        <v>4.8719999999999999</v>
      </c>
      <c r="M157" s="42">
        <f t="shared" si="45"/>
        <v>28.106666666666669</v>
      </c>
      <c r="N157" s="42">
        <f t="shared" si="45"/>
        <v>13.266666666666667</v>
      </c>
      <c r="O157" s="42">
        <f t="shared" si="45"/>
        <v>69.933333333333337</v>
      </c>
      <c r="P157" s="42">
        <f t="shared" si="45"/>
        <v>118.69999999999999</v>
      </c>
      <c r="Q157" s="42">
        <f t="shared" si="45"/>
        <v>53.866666666666667</v>
      </c>
      <c r="R157" s="42">
        <f t="shared" si="45"/>
        <v>2.44</v>
      </c>
    </row>
    <row r="158" spans="1:20">
      <c r="A158" s="4"/>
      <c r="B158" s="5" t="s">
        <v>31</v>
      </c>
      <c r="C158" s="5"/>
      <c r="D158" s="4"/>
      <c r="E158" s="28"/>
      <c r="F158" s="13"/>
      <c r="G158" s="14"/>
      <c r="H158" s="15"/>
      <c r="I158" s="15"/>
      <c r="J158" s="15"/>
      <c r="K158" s="21"/>
      <c r="L158" s="21"/>
      <c r="M158" s="21"/>
      <c r="N158" s="21"/>
      <c r="O158" s="21"/>
      <c r="P158" s="21"/>
      <c r="Q158" s="21"/>
      <c r="R158" s="21"/>
    </row>
    <row r="159" spans="1:20" ht="15.75" customHeight="1">
      <c r="A159" s="63" t="s">
        <v>77</v>
      </c>
      <c r="B159" s="63"/>
      <c r="C159" s="63"/>
      <c r="D159" s="63"/>
      <c r="E159" s="13" t="s">
        <v>44</v>
      </c>
      <c r="F159" s="10"/>
      <c r="G159" s="14">
        <v>0.46</v>
      </c>
      <c r="H159" s="14">
        <v>0.02</v>
      </c>
      <c r="I159" s="14">
        <v>16.25</v>
      </c>
      <c r="J159" s="14">
        <v>67</v>
      </c>
      <c r="K159" s="21">
        <v>0</v>
      </c>
      <c r="L159" s="21">
        <v>0</v>
      </c>
      <c r="M159" s="21">
        <v>0</v>
      </c>
      <c r="N159" s="21">
        <v>0</v>
      </c>
      <c r="O159" s="21">
        <v>0.4</v>
      </c>
      <c r="P159" s="21">
        <v>0</v>
      </c>
      <c r="Q159" s="21">
        <v>0</v>
      </c>
      <c r="R159" s="21">
        <v>0.4</v>
      </c>
    </row>
    <row r="160" spans="1:20">
      <c r="A160" s="4"/>
      <c r="B160" s="4"/>
      <c r="C160" s="4"/>
      <c r="D160" s="4"/>
      <c r="E160" s="5"/>
      <c r="F160" s="15"/>
      <c r="G160" s="15">
        <f>SUM(G159)</f>
        <v>0.46</v>
      </c>
      <c r="H160" s="15">
        <f t="shared" ref="H160:R160" si="46">SUM(H159)</f>
        <v>0.02</v>
      </c>
      <c r="I160" s="15">
        <f t="shared" si="46"/>
        <v>16.25</v>
      </c>
      <c r="J160" s="15">
        <f t="shared" si="46"/>
        <v>67</v>
      </c>
      <c r="K160" s="15">
        <f t="shared" si="46"/>
        <v>0</v>
      </c>
      <c r="L160" s="15">
        <f t="shared" si="46"/>
        <v>0</v>
      </c>
      <c r="M160" s="15">
        <f t="shared" si="46"/>
        <v>0</v>
      </c>
      <c r="N160" s="15">
        <f t="shared" si="46"/>
        <v>0</v>
      </c>
      <c r="O160" s="15">
        <f t="shared" si="46"/>
        <v>0.4</v>
      </c>
      <c r="P160" s="15">
        <f t="shared" si="46"/>
        <v>0</v>
      </c>
      <c r="Q160" s="15">
        <f t="shared" si="46"/>
        <v>0</v>
      </c>
      <c r="R160" s="15">
        <f t="shared" si="46"/>
        <v>0.4</v>
      </c>
    </row>
    <row r="161" spans="1:18">
      <c r="A161" s="4" t="s">
        <v>4</v>
      </c>
      <c r="B161" s="4"/>
      <c r="C161" s="4"/>
      <c r="D161" s="4"/>
      <c r="E161" s="13" t="s">
        <v>85</v>
      </c>
      <c r="F161" s="14"/>
      <c r="G161" s="14">
        <v>2.9</v>
      </c>
      <c r="H161" s="14">
        <v>0.8</v>
      </c>
      <c r="I161" s="14">
        <v>17</v>
      </c>
      <c r="J161" s="14">
        <v>90</v>
      </c>
      <c r="K161" s="21">
        <v>0.04</v>
      </c>
      <c r="L161" s="21"/>
      <c r="M161" s="21"/>
      <c r="N161" s="21">
        <v>0.4</v>
      </c>
      <c r="O161" s="21">
        <v>8.6999999999999993</v>
      </c>
      <c r="P161" s="21">
        <v>34.1</v>
      </c>
      <c r="Q161" s="21">
        <v>9.1</v>
      </c>
      <c r="R161" s="21">
        <v>0.52</v>
      </c>
    </row>
    <row r="162" spans="1:18">
      <c r="A162" s="4"/>
      <c r="B162" s="4"/>
      <c r="C162" s="4"/>
      <c r="D162" s="4"/>
      <c r="E162" s="13"/>
      <c r="F162" s="14"/>
      <c r="G162" s="15">
        <f>G161</f>
        <v>2.9</v>
      </c>
      <c r="H162" s="15">
        <f t="shared" ref="H162:R162" si="47">H161</f>
        <v>0.8</v>
      </c>
      <c r="I162" s="15">
        <f t="shared" si="47"/>
        <v>17</v>
      </c>
      <c r="J162" s="15">
        <f t="shared" si="47"/>
        <v>90</v>
      </c>
      <c r="K162" s="15">
        <f t="shared" si="47"/>
        <v>0.04</v>
      </c>
      <c r="L162" s="15">
        <f t="shared" si="47"/>
        <v>0</v>
      </c>
      <c r="M162" s="15">
        <f t="shared" si="47"/>
        <v>0</v>
      </c>
      <c r="N162" s="15">
        <f t="shared" si="47"/>
        <v>0.4</v>
      </c>
      <c r="O162" s="15">
        <f t="shared" si="47"/>
        <v>8.6999999999999993</v>
      </c>
      <c r="P162" s="15">
        <f t="shared" si="47"/>
        <v>34.1</v>
      </c>
      <c r="Q162" s="15">
        <f t="shared" si="47"/>
        <v>9.1</v>
      </c>
      <c r="R162" s="15">
        <f t="shared" si="47"/>
        <v>0.52</v>
      </c>
    </row>
    <row r="163" spans="1:18">
      <c r="A163" s="4"/>
      <c r="B163" s="4"/>
      <c r="C163" s="4"/>
      <c r="D163" s="4"/>
      <c r="E163" s="13"/>
      <c r="F163" s="14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</row>
    <row r="164" spans="1:18">
      <c r="D164" s="49"/>
      <c r="E164" s="22" t="s">
        <v>5</v>
      </c>
      <c r="F164" s="15"/>
      <c r="G164" s="15">
        <f>G161+G160+G157+G152+G148+G145</f>
        <v>32.171666666666667</v>
      </c>
      <c r="H164" s="15">
        <f t="shared" ref="H164:R164" si="48">H161+H160+H157+H152+H148+H145</f>
        <v>29.808333333333334</v>
      </c>
      <c r="I164" s="15">
        <f t="shared" si="48"/>
        <v>93.361666666666665</v>
      </c>
      <c r="J164" s="15">
        <f t="shared" si="48"/>
        <v>806.66666666666674</v>
      </c>
      <c r="K164" s="15">
        <f t="shared" si="48"/>
        <v>0.58633333333333337</v>
      </c>
      <c r="L164" s="15">
        <f t="shared" si="48"/>
        <v>18.456999999999997</v>
      </c>
      <c r="M164" s="15">
        <f t="shared" si="48"/>
        <v>80.635000000000005</v>
      </c>
      <c r="N164" s="15">
        <f t="shared" si="48"/>
        <v>18.215</v>
      </c>
      <c r="O164" s="15">
        <f t="shared" si="48"/>
        <v>166.46333333333334</v>
      </c>
      <c r="P164" s="15">
        <f t="shared" si="48"/>
        <v>355.8</v>
      </c>
      <c r="Q164" s="15">
        <f t="shared" si="48"/>
        <v>181.76999999999998</v>
      </c>
      <c r="R164" s="15">
        <f t="shared" si="48"/>
        <v>27.549833333333332</v>
      </c>
    </row>
    <row r="165" spans="1:18">
      <c r="A165" s="4"/>
      <c r="B165" s="5"/>
      <c r="C165" s="4"/>
      <c r="D165" s="49"/>
      <c r="E165" s="13"/>
      <c r="F165" s="15"/>
      <c r="G165" s="14"/>
      <c r="H165" s="14"/>
      <c r="I165" s="14"/>
      <c r="J165" s="44">
        <f>J164*60%/1627.8</f>
        <v>0.29733382479420079</v>
      </c>
    </row>
    <row r="166" spans="1:18">
      <c r="A166" s="33"/>
      <c r="B166" s="33"/>
      <c r="C166" s="33"/>
      <c r="D166" s="33"/>
      <c r="E166" s="33"/>
      <c r="F166" s="33"/>
      <c r="G166" s="43"/>
      <c r="H166" s="14"/>
      <c r="I166" s="14"/>
      <c r="J166" s="14"/>
    </row>
    <row r="167" spans="1:18">
      <c r="A167" s="4"/>
      <c r="B167" s="4"/>
      <c r="C167" s="4"/>
      <c r="D167" s="4"/>
      <c r="E167" s="50"/>
      <c r="F167" s="15"/>
      <c r="G167" s="15"/>
      <c r="H167" s="15"/>
      <c r="I167" s="15"/>
      <c r="J167" s="15"/>
    </row>
    <row r="168" spans="1:18">
      <c r="A168" s="4"/>
      <c r="B168" s="4"/>
      <c r="C168" s="4"/>
      <c r="D168" s="4"/>
      <c r="E168" s="50"/>
      <c r="F168" s="15"/>
      <c r="G168" s="15"/>
      <c r="H168" s="15"/>
      <c r="I168" s="15"/>
      <c r="J168" s="15"/>
    </row>
    <row r="169" spans="1:18">
      <c r="A169" s="5"/>
      <c r="B169" s="5"/>
      <c r="C169" s="4"/>
      <c r="D169" s="22"/>
      <c r="E169" s="22"/>
      <c r="F169" s="6"/>
      <c r="G169" s="14"/>
      <c r="H169" s="15"/>
      <c r="I169" s="15"/>
      <c r="J169" s="15"/>
    </row>
    <row r="170" spans="1:18">
      <c r="A170" s="5"/>
      <c r="B170" s="5"/>
      <c r="C170" s="4"/>
      <c r="D170" s="22"/>
      <c r="E170" s="22"/>
      <c r="F170" s="6"/>
      <c r="G170" s="14"/>
      <c r="H170" s="15"/>
      <c r="I170" s="15"/>
      <c r="J170" s="15"/>
    </row>
    <row r="171" spans="1:18">
      <c r="A171" s="5"/>
      <c r="B171" s="5"/>
      <c r="C171" s="4"/>
      <c r="D171" s="22"/>
      <c r="E171" s="22"/>
      <c r="F171" s="15"/>
      <c r="G171" s="14"/>
      <c r="H171" s="15"/>
      <c r="I171" s="15"/>
      <c r="J171" s="15"/>
    </row>
    <row r="172" spans="1:18">
      <c r="A172" s="5"/>
      <c r="B172" s="5"/>
      <c r="C172" s="4"/>
      <c r="D172" s="22"/>
      <c r="E172" s="22"/>
      <c r="F172" s="6"/>
      <c r="G172" s="14"/>
      <c r="H172" s="15"/>
      <c r="I172" s="15"/>
      <c r="J172" s="15"/>
    </row>
    <row r="173" spans="1:18">
      <c r="A173" s="5"/>
      <c r="B173" s="5"/>
      <c r="C173" s="4"/>
      <c r="D173" s="22"/>
      <c r="E173" s="22"/>
      <c r="F173" s="6"/>
      <c r="G173" s="14"/>
      <c r="H173" s="15"/>
      <c r="I173" s="15"/>
      <c r="J173" s="15"/>
    </row>
    <row r="174" spans="1:18">
      <c r="A174" s="5"/>
      <c r="B174" s="5"/>
      <c r="C174" s="4"/>
      <c r="D174" s="22"/>
      <c r="E174" s="22"/>
      <c r="F174" s="6"/>
      <c r="G174" s="14"/>
      <c r="H174" s="15"/>
      <c r="I174" s="15"/>
      <c r="J174" s="15"/>
    </row>
  </sheetData>
  <mergeCells count="24">
    <mergeCell ref="A78:D78"/>
    <mergeCell ref="A62:D62"/>
    <mergeCell ref="A159:D159"/>
    <mergeCell ref="A151:D151"/>
    <mergeCell ref="A106:D106"/>
    <mergeCell ref="B115:D115"/>
    <mergeCell ref="A147:D147"/>
    <mergeCell ref="A117:D117"/>
    <mergeCell ref="A98:D98"/>
    <mergeCell ref="A141:D141"/>
    <mergeCell ref="A150:D150"/>
    <mergeCell ref="A131:D131"/>
    <mergeCell ref="A94:D94"/>
    <mergeCell ref="B9:D9"/>
    <mergeCell ref="A24:D24"/>
    <mergeCell ref="B37:D37"/>
    <mergeCell ref="A41:D41"/>
    <mergeCell ref="A49:D49"/>
    <mergeCell ref="A1:R1"/>
    <mergeCell ref="A2:R2"/>
    <mergeCell ref="A3:R3"/>
    <mergeCell ref="A7:D7"/>
    <mergeCell ref="A4:J4"/>
    <mergeCell ref="A5:J5"/>
  </mergeCells>
  <pageMargins left="0.59055118110236227" right="0.39370078740157483" top="0.39370078740157483" bottom="0.3937007874015748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70</vt:lpstr>
      <vt:lpstr>Лист1</vt:lpstr>
      <vt:lpstr>'70'!Область_печати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2020-07-02T13:30:28Z</dcterms:modified>
</cp:coreProperties>
</file>